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ämäTyökirja"/>
  <mc:AlternateContent xmlns:mc="http://schemas.openxmlformats.org/markup-compatibility/2006">
    <mc:Choice Requires="x15">
      <x15ac:absPath xmlns:x15ac="http://schemas.microsoft.com/office/spreadsheetml/2010/11/ac" url="M:\Valvonta\ASO\Ohjeet ja tiedotteet\Käyttövastike- ja jälkilaskelma -pohjat\"/>
    </mc:Choice>
  </mc:AlternateContent>
  <xr:revisionPtr revIDLastSave="0" documentId="13_ncr:1_{97D8653E-C41D-417E-A5E9-49A7E2A39A92}" xr6:coauthVersionLast="47" xr6:coauthVersionMax="47" xr10:uidLastSave="{00000000-0000-0000-0000-000000000000}"/>
  <bookViews>
    <workbookView xWindow="-28920" yWindow="1050" windowWidth="29040" windowHeight="15840" activeTab="1" xr2:uid="{00000000-000D-0000-FFFF-FFFF00000000}"/>
  </bookViews>
  <sheets>
    <sheet name="Vuosi 2022" sheetId="17" r:id="rId1"/>
    <sheet name="Vuosi 2021" sheetId="16" r:id="rId2"/>
    <sheet name="Vuosi 2020" sheetId="15" r:id="rId3"/>
    <sheet name="Vuosi 2019" sheetId="14" r:id="rId4"/>
    <sheet name="Vuosi 2018" sheetId="13" r:id="rId5"/>
    <sheet name="Vuosi 2017" sheetId="9" r:id="rId6"/>
    <sheet name="Ohje 2021" sheetId="10" r:id="rId7"/>
    <sheet name="Ohje 2022" sheetId="12" r:id="rId8"/>
  </sheets>
  <definedNames>
    <definedName name="_xlnm._FilterDatabase" localSheetId="6" hidden="1">'Ohje 2021'!$A$1:$B$110</definedName>
    <definedName name="_xlnm._FilterDatabase" localSheetId="7" hidden="1">'Ohje 2022'!$A$1:$B$115</definedName>
    <definedName name="_xlnm.Print_Area" localSheetId="5">'Vuosi 2017'!$A$1:$I$300</definedName>
    <definedName name="_xlnm.Print_Area" localSheetId="4">'Vuosi 2018'!$A$1:$I$300</definedName>
    <definedName name="_xlnm.Print_Area" localSheetId="3">'Vuosi 2019'!$A$1:$I$300</definedName>
    <definedName name="_xlnm.Print_Area" localSheetId="2">'Vuosi 2020'!$A$1:$I$300</definedName>
    <definedName name="_xlnm.Print_Area" localSheetId="1">'Vuosi 2021'!$A$1:$I$300</definedName>
    <definedName name="_xlnm.Print_Area" localSheetId="0">'Vuosi 2022'!$A$1:$I$300</definedName>
    <definedName name="_xlnm.Print_Titles" localSheetId="5">'Vuosi 2017'!$A:$A,'Vuosi 2017'!$3:$3</definedName>
    <definedName name="_xlnm.Print_Titles" localSheetId="4">'Vuosi 2018'!$A:$A,'Vuosi 2018'!$3:$3</definedName>
    <definedName name="_xlnm.Print_Titles" localSheetId="3">'Vuosi 2019'!$A:$A,'Vuosi 2019'!$3:$3</definedName>
    <definedName name="_xlnm.Print_Titles" localSheetId="2">'Vuosi 2020'!$A:$A,'Vuosi 2020'!$3:$3</definedName>
    <definedName name="_xlnm.Print_Titles" localSheetId="1">'Vuosi 2021'!$A:$A,'Vuosi 2021'!$3:$3</definedName>
    <definedName name="_xlnm.Print_Titles" localSheetId="0">'Vuosi 2022'!$A:$A,'Vuosi 2022'!$3:$3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7" i="9" l="1"/>
  <c r="F247" i="9"/>
  <c r="D247" i="9"/>
  <c r="B247" i="9"/>
  <c r="H246" i="9"/>
  <c r="F246" i="9"/>
  <c r="D246" i="9"/>
  <c r="B246" i="9"/>
  <c r="H245" i="9"/>
  <c r="F245" i="9"/>
  <c r="D245" i="9"/>
  <c r="B245" i="9"/>
  <c r="H244" i="9"/>
  <c r="F244" i="9"/>
  <c r="D244" i="9"/>
  <c r="B244" i="9"/>
  <c r="H243" i="9"/>
  <c r="F243" i="9"/>
  <c r="D243" i="9"/>
  <c r="B243" i="9"/>
  <c r="H242" i="9"/>
  <c r="F242" i="9"/>
  <c r="D242" i="9"/>
  <c r="B242" i="9"/>
  <c r="H247" i="13"/>
  <c r="F247" i="13"/>
  <c r="D247" i="13"/>
  <c r="B247" i="13"/>
  <c r="H246" i="13"/>
  <c r="F246" i="13"/>
  <c r="D246" i="13"/>
  <c r="B246" i="13"/>
  <c r="H245" i="13"/>
  <c r="F245" i="13"/>
  <c r="D245" i="13"/>
  <c r="B245" i="13"/>
  <c r="H244" i="13"/>
  <c r="F244" i="13"/>
  <c r="D244" i="13"/>
  <c r="B244" i="13"/>
  <c r="H243" i="13"/>
  <c r="F243" i="13"/>
  <c r="D243" i="13"/>
  <c r="B243" i="13"/>
  <c r="H242" i="13"/>
  <c r="F242" i="13"/>
  <c r="D242" i="13"/>
  <c r="B242" i="13"/>
  <c r="H247" i="14"/>
  <c r="F247" i="14"/>
  <c r="D247" i="14"/>
  <c r="B247" i="14"/>
  <c r="H246" i="14"/>
  <c r="F246" i="14"/>
  <c r="D246" i="14"/>
  <c r="B246" i="14"/>
  <c r="H245" i="14"/>
  <c r="F245" i="14"/>
  <c r="D245" i="14"/>
  <c r="B245" i="14"/>
  <c r="H244" i="14"/>
  <c r="F244" i="14"/>
  <c r="D244" i="14"/>
  <c r="B244" i="14"/>
  <c r="H243" i="14"/>
  <c r="F243" i="14"/>
  <c r="D243" i="14"/>
  <c r="B243" i="14"/>
  <c r="H242" i="14"/>
  <c r="F242" i="14"/>
  <c r="D242" i="14"/>
  <c r="B242" i="14"/>
  <c r="H247" i="15"/>
  <c r="F247" i="15"/>
  <c r="D247" i="15"/>
  <c r="B247" i="15"/>
  <c r="H246" i="15"/>
  <c r="F246" i="15"/>
  <c r="D246" i="15"/>
  <c r="B246" i="15"/>
  <c r="H245" i="15"/>
  <c r="F245" i="15"/>
  <c r="D245" i="15"/>
  <c r="B245" i="15"/>
  <c r="H244" i="15"/>
  <c r="F244" i="15"/>
  <c r="D244" i="15"/>
  <c r="B244" i="15"/>
  <c r="H243" i="15"/>
  <c r="F243" i="15"/>
  <c r="D243" i="15"/>
  <c r="B243" i="15"/>
  <c r="H242" i="15"/>
  <c r="F242" i="15"/>
  <c r="D242" i="15"/>
  <c r="B242" i="15"/>
  <c r="H247" i="17"/>
  <c r="F247" i="17"/>
  <c r="D247" i="17"/>
  <c r="B247" i="17"/>
  <c r="H246" i="17"/>
  <c r="F246" i="17"/>
  <c r="D246" i="17"/>
  <c r="B246" i="17"/>
  <c r="H245" i="17"/>
  <c r="F245" i="17"/>
  <c r="D245" i="17"/>
  <c r="B245" i="17"/>
  <c r="H244" i="17"/>
  <c r="F244" i="17"/>
  <c r="D244" i="17"/>
  <c r="B244" i="17"/>
  <c r="H243" i="17"/>
  <c r="F243" i="17"/>
  <c r="D243" i="17"/>
  <c r="B243" i="17"/>
  <c r="H242" i="17"/>
  <c r="F242" i="17"/>
  <c r="D242" i="17"/>
  <c r="B242" i="17"/>
  <c r="H247" i="16"/>
  <c r="F247" i="16"/>
  <c r="D247" i="16"/>
  <c r="B247" i="16"/>
  <c r="H285" i="17"/>
  <c r="F285" i="17"/>
  <c r="D285" i="17"/>
  <c r="B285" i="17"/>
  <c r="B286" i="17" s="1"/>
  <c r="B288" i="17" s="1"/>
  <c r="H276" i="17"/>
  <c r="F276" i="17"/>
  <c r="D276" i="17"/>
  <c r="B276" i="17"/>
  <c r="B277" i="17" s="1"/>
  <c r="B282" i="17" s="1"/>
  <c r="C282" i="17" s="1"/>
  <c r="H266" i="17"/>
  <c r="F266" i="17"/>
  <c r="D266" i="17"/>
  <c r="B266" i="17"/>
  <c r="H265" i="17"/>
  <c r="F265" i="17"/>
  <c r="D265" i="17"/>
  <c r="B265" i="17"/>
  <c r="H254" i="17"/>
  <c r="F254" i="17"/>
  <c r="D254" i="17"/>
  <c r="B254" i="17"/>
  <c r="B232" i="17"/>
  <c r="B231" i="17"/>
  <c r="H214" i="17"/>
  <c r="F214" i="17"/>
  <c r="F215" i="17" s="1"/>
  <c r="F223" i="17" s="1"/>
  <c r="D214" i="17"/>
  <c r="B214" i="17"/>
  <c r="H208" i="17"/>
  <c r="F208" i="17"/>
  <c r="D208" i="17"/>
  <c r="B208" i="17"/>
  <c r="H199" i="17"/>
  <c r="F199" i="17"/>
  <c r="D199" i="17"/>
  <c r="B199" i="17"/>
  <c r="H169" i="17"/>
  <c r="F169" i="17"/>
  <c r="D169" i="17"/>
  <c r="B169" i="17"/>
  <c r="H166" i="17"/>
  <c r="F166" i="17"/>
  <c r="D166" i="17"/>
  <c r="B166" i="17"/>
  <c r="H150" i="17"/>
  <c r="F150" i="17"/>
  <c r="D150" i="17"/>
  <c r="B150" i="17"/>
  <c r="H135" i="17"/>
  <c r="F135" i="17"/>
  <c r="D135" i="17"/>
  <c r="B135" i="17"/>
  <c r="H119" i="17"/>
  <c r="F119" i="17"/>
  <c r="G119" i="17" s="1"/>
  <c r="D119" i="17"/>
  <c r="B119" i="17"/>
  <c r="H103" i="17"/>
  <c r="F103" i="17"/>
  <c r="G103" i="17" s="1"/>
  <c r="D103" i="17"/>
  <c r="B103" i="17"/>
  <c r="H286" i="17"/>
  <c r="H288" i="17" s="1"/>
  <c r="F286" i="17"/>
  <c r="F288" i="17" s="1"/>
  <c r="D286" i="17"/>
  <c r="D288" i="17" s="1"/>
  <c r="H278" i="17"/>
  <c r="H281" i="17" s="1"/>
  <c r="F278" i="17"/>
  <c r="F281" i="17" s="1"/>
  <c r="D278" i="17"/>
  <c r="D281" i="17" s="1"/>
  <c r="B278" i="17"/>
  <c r="B281" i="17" s="1"/>
  <c r="H277" i="17"/>
  <c r="F277" i="17"/>
  <c r="F282" i="17" s="1"/>
  <c r="D277" i="17"/>
  <c r="F272" i="17"/>
  <c r="H271" i="17"/>
  <c r="F271" i="17"/>
  <c r="D271" i="17"/>
  <c r="B271" i="17"/>
  <c r="H270" i="17"/>
  <c r="F270" i="17"/>
  <c r="D270" i="17"/>
  <c r="B270" i="17"/>
  <c r="H269" i="17"/>
  <c r="H272" i="17" s="1"/>
  <c r="F269" i="17"/>
  <c r="D269" i="17"/>
  <c r="D272" i="17" s="1"/>
  <c r="B269" i="17"/>
  <c r="B272" i="17" s="1"/>
  <c r="H267" i="17"/>
  <c r="F267" i="17"/>
  <c r="D267" i="17"/>
  <c r="B267" i="17"/>
  <c r="H263" i="17"/>
  <c r="H264" i="17" s="1"/>
  <c r="H268" i="17" s="1"/>
  <c r="H273" i="17" s="1"/>
  <c r="F263" i="17"/>
  <c r="F264" i="17" s="1"/>
  <c r="F268" i="17" s="1"/>
  <c r="F273" i="17" s="1"/>
  <c r="D263" i="17"/>
  <c r="D264" i="17" s="1"/>
  <c r="D268" i="17" s="1"/>
  <c r="D273" i="17" s="1"/>
  <c r="B263" i="17"/>
  <c r="B264" i="17" s="1"/>
  <c r="H258" i="17"/>
  <c r="F258" i="17"/>
  <c r="D258" i="17"/>
  <c r="B258" i="17"/>
  <c r="H257" i="17"/>
  <c r="F257" i="17"/>
  <c r="D257" i="17"/>
  <c r="B257" i="17"/>
  <c r="H256" i="17"/>
  <c r="H259" i="17" s="1"/>
  <c r="F256" i="17"/>
  <c r="F259" i="17" s="1"/>
  <c r="D256" i="17"/>
  <c r="D259" i="17" s="1"/>
  <c r="B256" i="17"/>
  <c r="B259" i="17" s="1"/>
  <c r="H252" i="17"/>
  <c r="H253" i="17" s="1"/>
  <c r="H255" i="17" s="1"/>
  <c r="F252" i="17"/>
  <c r="F253" i="17" s="1"/>
  <c r="F255" i="17" s="1"/>
  <c r="F260" i="17" s="1"/>
  <c r="D252" i="17"/>
  <c r="D253" i="17" s="1"/>
  <c r="D255" i="17" s="1"/>
  <c r="B252" i="17"/>
  <c r="B253" i="17" s="1"/>
  <c r="B234" i="17"/>
  <c r="B291" i="17" s="1"/>
  <c r="B229" i="17"/>
  <c r="H213" i="17"/>
  <c r="H215" i="17" s="1"/>
  <c r="H223" i="17" s="1"/>
  <c r="F213" i="17"/>
  <c r="D213" i="17"/>
  <c r="D215" i="17" s="1"/>
  <c r="D223" i="17" s="1"/>
  <c r="B213" i="17"/>
  <c r="B215" i="17" s="1"/>
  <c r="B223" i="17" s="1"/>
  <c r="H207" i="17"/>
  <c r="H209" i="17" s="1"/>
  <c r="H222" i="17" s="1"/>
  <c r="F207" i="17"/>
  <c r="F209" i="17" s="1"/>
  <c r="F222" i="17" s="1"/>
  <c r="D207" i="17"/>
  <c r="D209" i="17" s="1"/>
  <c r="D222" i="17" s="1"/>
  <c r="B207" i="17"/>
  <c r="B209" i="17" s="1"/>
  <c r="B222" i="17" s="1"/>
  <c r="H198" i="17"/>
  <c r="H200" i="17" s="1"/>
  <c r="H221" i="17" s="1"/>
  <c r="F198" i="17"/>
  <c r="F200" i="17" s="1"/>
  <c r="F221" i="17" s="1"/>
  <c r="D198" i="17"/>
  <c r="D200" i="17" s="1"/>
  <c r="D221" i="17" s="1"/>
  <c r="B198" i="17"/>
  <c r="B200" i="17" s="1"/>
  <c r="B221" i="17" s="1"/>
  <c r="I176" i="17"/>
  <c r="G176" i="17"/>
  <c r="E176" i="17"/>
  <c r="C176" i="17"/>
  <c r="I175" i="17"/>
  <c r="G175" i="17"/>
  <c r="E175" i="17"/>
  <c r="C175" i="17"/>
  <c r="I174" i="17"/>
  <c r="G174" i="17"/>
  <c r="E174" i="17"/>
  <c r="C174" i="17"/>
  <c r="I173" i="17"/>
  <c r="G173" i="17"/>
  <c r="E173" i="17"/>
  <c r="C173" i="17"/>
  <c r="I172" i="17"/>
  <c r="G172" i="17"/>
  <c r="E172" i="17"/>
  <c r="C172" i="17"/>
  <c r="I171" i="17"/>
  <c r="G171" i="17"/>
  <c r="E171" i="17"/>
  <c r="C171" i="17"/>
  <c r="I170" i="17"/>
  <c r="G170" i="17"/>
  <c r="E170" i="17"/>
  <c r="C170" i="17"/>
  <c r="I169" i="17"/>
  <c r="G169" i="17"/>
  <c r="E169" i="17"/>
  <c r="C169" i="17"/>
  <c r="I166" i="17"/>
  <c r="G166" i="17"/>
  <c r="E166" i="17"/>
  <c r="C166" i="17"/>
  <c r="H164" i="17"/>
  <c r="I164" i="17" s="1"/>
  <c r="F164" i="17"/>
  <c r="G164" i="17" s="1"/>
  <c r="D164" i="17"/>
  <c r="E164" i="17" s="1"/>
  <c r="B164" i="17"/>
  <c r="C164" i="17" s="1"/>
  <c r="I163" i="17"/>
  <c r="G163" i="17"/>
  <c r="E163" i="17"/>
  <c r="C163" i="17"/>
  <c r="I162" i="17"/>
  <c r="G162" i="17"/>
  <c r="E162" i="17"/>
  <c r="C162" i="17"/>
  <c r="I161" i="17"/>
  <c r="G161" i="17"/>
  <c r="E161" i="17"/>
  <c r="C161" i="17"/>
  <c r="I160" i="17"/>
  <c r="G160" i="17"/>
  <c r="E160" i="17"/>
  <c r="C160" i="17"/>
  <c r="H158" i="17"/>
  <c r="I158" i="17" s="1"/>
  <c r="F158" i="17"/>
  <c r="G158" i="17" s="1"/>
  <c r="D158" i="17"/>
  <c r="E158" i="17" s="1"/>
  <c r="B158" i="17"/>
  <c r="C158" i="17" s="1"/>
  <c r="I157" i="17"/>
  <c r="G157" i="17"/>
  <c r="E157" i="17"/>
  <c r="C157" i="17"/>
  <c r="I156" i="17"/>
  <c r="G156" i="17"/>
  <c r="E156" i="17"/>
  <c r="C156" i="17"/>
  <c r="I155" i="17"/>
  <c r="G155" i="17"/>
  <c r="E155" i="17"/>
  <c r="C155" i="17"/>
  <c r="I154" i="17"/>
  <c r="G154" i="17"/>
  <c r="E154" i="17"/>
  <c r="C154" i="17"/>
  <c r="I150" i="17"/>
  <c r="G150" i="17"/>
  <c r="E150" i="17"/>
  <c r="C150" i="17"/>
  <c r="H148" i="17"/>
  <c r="I148" i="17" s="1"/>
  <c r="F148" i="17"/>
  <c r="G148" i="17" s="1"/>
  <c r="D148" i="17"/>
  <c r="E148" i="17" s="1"/>
  <c r="B148" i="17"/>
  <c r="C148" i="17" s="1"/>
  <c r="I147" i="17"/>
  <c r="G147" i="17"/>
  <c r="E147" i="17"/>
  <c r="C147" i="17"/>
  <c r="I146" i="17"/>
  <c r="G146" i="17"/>
  <c r="E146" i="17"/>
  <c r="C146" i="17"/>
  <c r="I145" i="17"/>
  <c r="G145" i="17"/>
  <c r="E145" i="17"/>
  <c r="C145" i="17"/>
  <c r="I144" i="17"/>
  <c r="G144" i="17"/>
  <c r="E144" i="17"/>
  <c r="C144" i="17"/>
  <c r="H143" i="17"/>
  <c r="I143" i="17" s="1"/>
  <c r="F143" i="17"/>
  <c r="G143" i="17" s="1"/>
  <c r="D143" i="17"/>
  <c r="E143" i="17" s="1"/>
  <c r="B143" i="17"/>
  <c r="C143" i="17" s="1"/>
  <c r="I142" i="17"/>
  <c r="G142" i="17"/>
  <c r="E142" i="17"/>
  <c r="C142" i="17"/>
  <c r="I141" i="17"/>
  <c r="G141" i="17"/>
  <c r="E141" i="17"/>
  <c r="C141" i="17"/>
  <c r="I140" i="17"/>
  <c r="G140" i="17"/>
  <c r="E140" i="17"/>
  <c r="C140" i="17"/>
  <c r="I139" i="17"/>
  <c r="G139" i="17"/>
  <c r="E139" i="17"/>
  <c r="C139" i="17"/>
  <c r="I135" i="17"/>
  <c r="G135" i="17"/>
  <c r="E135" i="17"/>
  <c r="C135" i="17"/>
  <c r="H133" i="17"/>
  <c r="I133" i="17" s="1"/>
  <c r="F133" i="17"/>
  <c r="G133" i="17" s="1"/>
  <c r="D133" i="17"/>
  <c r="E133" i="17" s="1"/>
  <c r="B133" i="17"/>
  <c r="C133" i="17" s="1"/>
  <c r="I132" i="17"/>
  <c r="G132" i="17"/>
  <c r="E132" i="17"/>
  <c r="C132" i="17"/>
  <c r="I131" i="17"/>
  <c r="G131" i="17"/>
  <c r="E131" i="17"/>
  <c r="C131" i="17"/>
  <c r="I130" i="17"/>
  <c r="G130" i="17"/>
  <c r="E130" i="17"/>
  <c r="C130" i="17"/>
  <c r="I129" i="17"/>
  <c r="G129" i="17"/>
  <c r="E129" i="17"/>
  <c r="C129" i="17"/>
  <c r="H127" i="17"/>
  <c r="I127" i="17" s="1"/>
  <c r="F127" i="17"/>
  <c r="G127" i="17" s="1"/>
  <c r="E127" i="17"/>
  <c r="D127" i="17"/>
  <c r="B127" i="17"/>
  <c r="C127" i="17" s="1"/>
  <c r="I126" i="17"/>
  <c r="G126" i="17"/>
  <c r="E126" i="17"/>
  <c r="C126" i="17"/>
  <c r="I125" i="17"/>
  <c r="G125" i="17"/>
  <c r="E125" i="17"/>
  <c r="C125" i="17"/>
  <c r="I124" i="17"/>
  <c r="G124" i="17"/>
  <c r="E124" i="17"/>
  <c r="C124" i="17"/>
  <c r="I123" i="17"/>
  <c r="G123" i="17"/>
  <c r="E123" i="17"/>
  <c r="C123" i="17"/>
  <c r="I119" i="17"/>
  <c r="E119" i="17"/>
  <c r="C119" i="17"/>
  <c r="H117" i="17"/>
  <c r="I117" i="17" s="1"/>
  <c r="F117" i="17"/>
  <c r="G117" i="17" s="1"/>
  <c r="D117" i="17"/>
  <c r="E117" i="17" s="1"/>
  <c r="B117" i="17"/>
  <c r="C117" i="17" s="1"/>
  <c r="I116" i="17"/>
  <c r="G116" i="17"/>
  <c r="E116" i="17"/>
  <c r="C116" i="17"/>
  <c r="I115" i="17"/>
  <c r="G115" i="17"/>
  <c r="E115" i="17"/>
  <c r="C115" i="17"/>
  <c r="I114" i="17"/>
  <c r="G114" i="17"/>
  <c r="E114" i="17"/>
  <c r="C114" i="17"/>
  <c r="I113" i="17"/>
  <c r="G113" i="17"/>
  <c r="E113" i="17"/>
  <c r="C113" i="17"/>
  <c r="I112" i="17"/>
  <c r="G112" i="17"/>
  <c r="E112" i="17"/>
  <c r="C112" i="17"/>
  <c r="H110" i="17"/>
  <c r="H118" i="17" s="1"/>
  <c r="F110" i="17"/>
  <c r="G110" i="17" s="1"/>
  <c r="D110" i="17"/>
  <c r="D118" i="17" s="1"/>
  <c r="B110" i="17"/>
  <c r="C110" i="17" s="1"/>
  <c r="I109" i="17"/>
  <c r="G109" i="17"/>
  <c r="E109" i="17"/>
  <c r="C109" i="17"/>
  <c r="I108" i="17"/>
  <c r="G108" i="17"/>
  <c r="E108" i="17"/>
  <c r="C108" i="17"/>
  <c r="I107" i="17"/>
  <c r="G107" i="17"/>
  <c r="E107" i="17"/>
  <c r="C107" i="17"/>
  <c r="I103" i="17"/>
  <c r="E103" i="17"/>
  <c r="C103" i="17"/>
  <c r="H100" i="17"/>
  <c r="I100" i="17" s="1"/>
  <c r="F100" i="17"/>
  <c r="G100" i="17" s="1"/>
  <c r="D100" i="17"/>
  <c r="E100" i="17" s="1"/>
  <c r="B100" i="17"/>
  <c r="C100" i="17" s="1"/>
  <c r="I99" i="17"/>
  <c r="G99" i="17"/>
  <c r="E99" i="17"/>
  <c r="C99" i="17"/>
  <c r="I98" i="17"/>
  <c r="G98" i="17"/>
  <c r="E98" i="17"/>
  <c r="C98" i="17"/>
  <c r="I97" i="17"/>
  <c r="G97" i="17"/>
  <c r="E97" i="17"/>
  <c r="C97" i="17"/>
  <c r="I96" i="17"/>
  <c r="G96" i="17"/>
  <c r="E96" i="17"/>
  <c r="C96" i="17"/>
  <c r="I95" i="17"/>
  <c r="G95" i="17"/>
  <c r="E95" i="17"/>
  <c r="C95" i="17"/>
  <c r="I94" i="17"/>
  <c r="G94" i="17"/>
  <c r="E94" i="17"/>
  <c r="C94" i="17"/>
  <c r="H92" i="17"/>
  <c r="I92" i="17" s="1"/>
  <c r="F92" i="17"/>
  <c r="G92" i="17" s="1"/>
  <c r="D92" i="17"/>
  <c r="E92" i="17" s="1"/>
  <c r="B92" i="17"/>
  <c r="C92" i="17" s="1"/>
  <c r="I91" i="17"/>
  <c r="G91" i="17"/>
  <c r="E91" i="17"/>
  <c r="C91" i="17"/>
  <c r="I90" i="17"/>
  <c r="G90" i="17"/>
  <c r="E90" i="17"/>
  <c r="C90" i="17"/>
  <c r="I89" i="17"/>
  <c r="G89" i="17"/>
  <c r="E89" i="17"/>
  <c r="C89" i="17"/>
  <c r="H87" i="17"/>
  <c r="H101" i="17" s="1"/>
  <c r="I101" i="17" s="1"/>
  <c r="F87" i="17"/>
  <c r="G87" i="17" s="1"/>
  <c r="D87" i="17"/>
  <c r="D101" i="17" s="1"/>
  <c r="E101" i="17" s="1"/>
  <c r="B87" i="17"/>
  <c r="C87" i="17" s="1"/>
  <c r="I86" i="17"/>
  <c r="G86" i="17"/>
  <c r="E86" i="17"/>
  <c r="C86" i="17"/>
  <c r="I85" i="17"/>
  <c r="G85" i="17"/>
  <c r="E85" i="17"/>
  <c r="C85" i="17"/>
  <c r="I84" i="17"/>
  <c r="G84" i="17"/>
  <c r="E84" i="17"/>
  <c r="C84" i="17"/>
  <c r="I83" i="17"/>
  <c r="G83" i="17"/>
  <c r="E83" i="17"/>
  <c r="C83" i="17"/>
  <c r="I82" i="17"/>
  <c r="G82" i="17"/>
  <c r="E82" i="17"/>
  <c r="C82" i="17"/>
  <c r="I81" i="17"/>
  <c r="G81" i="17"/>
  <c r="E81" i="17"/>
  <c r="C81" i="17"/>
  <c r="I80" i="17"/>
  <c r="G80" i="17"/>
  <c r="E80" i="17"/>
  <c r="C80" i="17"/>
  <c r="I79" i="17"/>
  <c r="G79" i="17"/>
  <c r="E79" i="17"/>
  <c r="C79" i="17"/>
  <c r="I78" i="17"/>
  <c r="G78" i="17"/>
  <c r="E78" i="17"/>
  <c r="C78" i="17"/>
  <c r="I77" i="17"/>
  <c r="G77" i="17"/>
  <c r="E77" i="17"/>
  <c r="C77" i="17"/>
  <c r="I76" i="17"/>
  <c r="G76" i="17"/>
  <c r="E76" i="17"/>
  <c r="C76" i="17"/>
  <c r="I75" i="17"/>
  <c r="G75" i="17"/>
  <c r="E75" i="17"/>
  <c r="C75" i="17"/>
  <c r="I74" i="17"/>
  <c r="G74" i="17"/>
  <c r="E74" i="17"/>
  <c r="C74" i="17"/>
  <c r="I73" i="17"/>
  <c r="G73" i="17"/>
  <c r="E73" i="17"/>
  <c r="C73" i="17"/>
  <c r="I72" i="17"/>
  <c r="G72" i="17"/>
  <c r="E72" i="17"/>
  <c r="C72" i="17"/>
  <c r="I71" i="17"/>
  <c r="G71" i="17"/>
  <c r="E71" i="17"/>
  <c r="C71" i="17"/>
  <c r="I70" i="17"/>
  <c r="G70" i="17"/>
  <c r="E70" i="17"/>
  <c r="C70" i="17"/>
  <c r="I69" i="17"/>
  <c r="G69" i="17"/>
  <c r="E69" i="17"/>
  <c r="C69" i="17"/>
  <c r="H67" i="17"/>
  <c r="H102" i="17" s="1"/>
  <c r="F67" i="17"/>
  <c r="G67" i="17" s="1"/>
  <c r="D67" i="17"/>
  <c r="D102" i="17" s="1"/>
  <c r="B67" i="17"/>
  <c r="C67" i="17" s="1"/>
  <c r="I66" i="17"/>
  <c r="G66" i="17"/>
  <c r="E66" i="17"/>
  <c r="C66" i="17"/>
  <c r="I65" i="17"/>
  <c r="G65" i="17"/>
  <c r="E65" i="17"/>
  <c r="C65" i="17"/>
  <c r="I64" i="17"/>
  <c r="G64" i="17"/>
  <c r="E64" i="17"/>
  <c r="C64" i="17"/>
  <c r="I63" i="17"/>
  <c r="G63" i="17"/>
  <c r="E63" i="17"/>
  <c r="C63" i="17"/>
  <c r="H56" i="17"/>
  <c r="I56" i="17" s="1"/>
  <c r="F56" i="17"/>
  <c r="G56" i="17" s="1"/>
  <c r="D56" i="17"/>
  <c r="E56" i="17" s="1"/>
  <c r="B56" i="17"/>
  <c r="C56" i="17" s="1"/>
  <c r="I55" i="17"/>
  <c r="G55" i="17"/>
  <c r="E55" i="17"/>
  <c r="C55" i="17"/>
  <c r="I54" i="17"/>
  <c r="G54" i="17"/>
  <c r="E54" i="17"/>
  <c r="C54" i="17"/>
  <c r="I53" i="17"/>
  <c r="G53" i="17"/>
  <c r="E53" i="17"/>
  <c r="C53" i="17"/>
  <c r="I52" i="17"/>
  <c r="G52" i="17"/>
  <c r="E52" i="17"/>
  <c r="C52" i="17"/>
  <c r="I51" i="17"/>
  <c r="G51" i="17"/>
  <c r="E51" i="17"/>
  <c r="C51" i="17"/>
  <c r="H49" i="17"/>
  <c r="I49" i="17" s="1"/>
  <c r="F49" i="17"/>
  <c r="G49" i="17" s="1"/>
  <c r="D49" i="17"/>
  <c r="E49" i="17" s="1"/>
  <c r="B49" i="17"/>
  <c r="C49" i="17" s="1"/>
  <c r="I48" i="17"/>
  <c r="G48" i="17"/>
  <c r="E48" i="17"/>
  <c r="C48" i="17"/>
  <c r="I47" i="17"/>
  <c r="G47" i="17"/>
  <c r="E47" i="17"/>
  <c r="C47" i="17"/>
  <c r="I46" i="17"/>
  <c r="G46" i="17"/>
  <c r="E46" i="17"/>
  <c r="C46" i="17"/>
  <c r="H44" i="17"/>
  <c r="F44" i="17"/>
  <c r="D44" i="17"/>
  <c r="B44" i="17"/>
  <c r="C44" i="17" s="1"/>
  <c r="I42" i="17"/>
  <c r="G42" i="17"/>
  <c r="E42" i="17"/>
  <c r="C42" i="17"/>
  <c r="I41" i="17"/>
  <c r="G41" i="17"/>
  <c r="E41" i="17"/>
  <c r="C41" i="17"/>
  <c r="I40" i="17"/>
  <c r="G40" i="17"/>
  <c r="E40" i="17"/>
  <c r="C40" i="17"/>
  <c r="I39" i="17"/>
  <c r="G39" i="17"/>
  <c r="E39" i="17"/>
  <c r="C39" i="17"/>
  <c r="I38" i="17"/>
  <c r="G38" i="17"/>
  <c r="E38" i="17"/>
  <c r="C38" i="17"/>
  <c r="I37" i="17"/>
  <c r="G37" i="17"/>
  <c r="E37" i="17"/>
  <c r="C37" i="17"/>
  <c r="I36" i="17"/>
  <c r="G36" i="17"/>
  <c r="E36" i="17"/>
  <c r="C36" i="17"/>
  <c r="I35" i="17"/>
  <c r="G35" i="17"/>
  <c r="E35" i="17"/>
  <c r="C35" i="17"/>
  <c r="I34" i="17"/>
  <c r="G34" i="17"/>
  <c r="E34" i="17"/>
  <c r="C34" i="17"/>
  <c r="I33" i="17"/>
  <c r="G33" i="17"/>
  <c r="E33" i="17"/>
  <c r="C33" i="17"/>
  <c r="I32" i="17"/>
  <c r="G32" i="17"/>
  <c r="E32" i="17"/>
  <c r="C32" i="17"/>
  <c r="I31" i="17"/>
  <c r="G31" i="17"/>
  <c r="E31" i="17"/>
  <c r="C31" i="17"/>
  <c r="I30" i="17"/>
  <c r="G30" i="17"/>
  <c r="E30" i="17"/>
  <c r="C30" i="17"/>
  <c r="I29" i="17"/>
  <c r="G29" i="17"/>
  <c r="E29" i="17"/>
  <c r="C29" i="17"/>
  <c r="I28" i="17"/>
  <c r="G28" i="17"/>
  <c r="E28" i="17"/>
  <c r="C28" i="17"/>
  <c r="I27" i="17"/>
  <c r="G27" i="17"/>
  <c r="E27" i="17"/>
  <c r="C27" i="17"/>
  <c r="H25" i="17"/>
  <c r="H248" i="17" s="1"/>
  <c r="H249" i="17" s="1"/>
  <c r="F25" i="17"/>
  <c r="F248" i="17" s="1"/>
  <c r="D25" i="17"/>
  <c r="D248" i="17" s="1"/>
  <c r="B25" i="17"/>
  <c r="C25" i="17" s="1"/>
  <c r="I24" i="17"/>
  <c r="G24" i="17"/>
  <c r="E24" i="17"/>
  <c r="C24" i="17"/>
  <c r="I23" i="17"/>
  <c r="G23" i="17"/>
  <c r="E23" i="17"/>
  <c r="C23" i="17"/>
  <c r="I22" i="17"/>
  <c r="G22" i="17"/>
  <c r="E22" i="17"/>
  <c r="C22" i="17"/>
  <c r="I21" i="17"/>
  <c r="G21" i="17"/>
  <c r="E21" i="17"/>
  <c r="C21" i="17"/>
  <c r="I20" i="17"/>
  <c r="G20" i="17"/>
  <c r="E20" i="17"/>
  <c r="C20" i="17"/>
  <c r="I19" i="17"/>
  <c r="G19" i="17"/>
  <c r="E19" i="17"/>
  <c r="C19" i="17"/>
  <c r="I13" i="9"/>
  <c r="G13" i="9"/>
  <c r="E13" i="9"/>
  <c r="C13" i="9"/>
  <c r="I13" i="13"/>
  <c r="G13" i="13"/>
  <c r="E13" i="13"/>
  <c r="C13" i="13"/>
  <c r="I13" i="14"/>
  <c r="G13" i="14"/>
  <c r="E13" i="14"/>
  <c r="C13" i="14"/>
  <c r="I13" i="15"/>
  <c r="G13" i="15"/>
  <c r="E13" i="15"/>
  <c r="C13" i="15"/>
  <c r="I13" i="16"/>
  <c r="G13" i="16"/>
  <c r="E13" i="16"/>
  <c r="C13" i="16"/>
  <c r="I13" i="17"/>
  <c r="I186" i="16"/>
  <c r="I185" i="16"/>
  <c r="I177" i="16"/>
  <c r="I176" i="16"/>
  <c r="I175" i="16"/>
  <c r="I174" i="16"/>
  <c r="I173" i="16"/>
  <c r="I172" i="16"/>
  <c r="I171" i="16"/>
  <c r="I170" i="16"/>
  <c r="I169" i="16"/>
  <c r="I167" i="16"/>
  <c r="I166" i="16"/>
  <c r="I165" i="16"/>
  <c r="I164" i="16"/>
  <c r="I163" i="16"/>
  <c r="I162" i="16"/>
  <c r="I161" i="16"/>
  <c r="I160" i="16"/>
  <c r="I158" i="16"/>
  <c r="I157" i="16"/>
  <c r="I156" i="16"/>
  <c r="I155" i="16"/>
  <c r="I154" i="16"/>
  <c r="I150" i="16"/>
  <c r="I148" i="16"/>
  <c r="I147" i="16"/>
  <c r="I146" i="16"/>
  <c r="I145" i="16"/>
  <c r="I142" i="16"/>
  <c r="I141" i="16"/>
  <c r="I140" i="16"/>
  <c r="I139" i="16"/>
  <c r="I135" i="16"/>
  <c r="I133" i="16"/>
  <c r="I132" i="16"/>
  <c r="I131" i="16"/>
  <c r="I130" i="16"/>
  <c r="I129" i="16"/>
  <c r="I126" i="16"/>
  <c r="I125" i="16"/>
  <c r="I124" i="16"/>
  <c r="I123" i="16"/>
  <c r="I119" i="16"/>
  <c r="I117" i="16"/>
  <c r="I116" i="16"/>
  <c r="I115" i="16"/>
  <c r="I114" i="16"/>
  <c r="I113" i="16"/>
  <c r="I112" i="16"/>
  <c r="I109" i="16"/>
  <c r="I108" i="16"/>
  <c r="I107" i="16"/>
  <c r="I103" i="16"/>
  <c r="I101" i="16"/>
  <c r="I100" i="16"/>
  <c r="I99" i="16"/>
  <c r="I98" i="16"/>
  <c r="I97" i="16"/>
  <c r="I96" i="16"/>
  <c r="I95" i="16"/>
  <c r="I94" i="16"/>
  <c r="I92" i="16"/>
  <c r="I91" i="16"/>
  <c r="I90" i="16"/>
  <c r="I89" i="16"/>
  <c r="I87" i="16"/>
  <c r="I86" i="16"/>
  <c r="I85" i="16"/>
  <c r="I84" i="16"/>
  <c r="I83" i="16"/>
  <c r="I82" i="16"/>
  <c r="I81" i="16"/>
  <c r="I80" i="16"/>
  <c r="I79" i="16"/>
  <c r="I78" i="16"/>
  <c r="I77" i="16"/>
  <c r="I76" i="16"/>
  <c r="I75" i="16"/>
  <c r="I74" i="16"/>
  <c r="I73" i="16"/>
  <c r="I72" i="16"/>
  <c r="I71" i="16"/>
  <c r="I70" i="16"/>
  <c r="I69" i="16"/>
  <c r="I66" i="16"/>
  <c r="I65" i="16"/>
  <c r="I64" i="16"/>
  <c r="I63" i="16"/>
  <c r="I59" i="16"/>
  <c r="I57" i="16"/>
  <c r="I56" i="16"/>
  <c r="I55" i="16"/>
  <c r="I54" i="16"/>
  <c r="I53" i="16"/>
  <c r="I52" i="16"/>
  <c r="I51" i="16"/>
  <c r="I49" i="16"/>
  <c r="I48" i="16"/>
  <c r="I47" i="16"/>
  <c r="I46" i="16"/>
  <c r="I44" i="16"/>
  <c r="I42" i="16"/>
  <c r="I41" i="16"/>
  <c r="I40" i="16"/>
  <c r="I39" i="16"/>
  <c r="I38" i="16"/>
  <c r="I37" i="16"/>
  <c r="I36" i="16"/>
  <c r="I35" i="16"/>
  <c r="I34" i="16"/>
  <c r="I33" i="16"/>
  <c r="I32" i="16"/>
  <c r="I31" i="16"/>
  <c r="I30" i="16"/>
  <c r="I29" i="16"/>
  <c r="I28" i="16"/>
  <c r="I27" i="16"/>
  <c r="I24" i="16"/>
  <c r="I23" i="16"/>
  <c r="I22" i="16"/>
  <c r="I21" i="16"/>
  <c r="I20" i="16"/>
  <c r="I19" i="16"/>
  <c r="I187" i="15"/>
  <c r="I186" i="15"/>
  <c r="I185" i="15"/>
  <c r="I184" i="15"/>
  <c r="I183" i="15"/>
  <c r="I182" i="15"/>
  <c r="I181" i="15"/>
  <c r="I180" i="15"/>
  <c r="I179" i="15"/>
  <c r="I177" i="15"/>
  <c r="I176" i="15"/>
  <c r="I175" i="15"/>
  <c r="I174" i="15"/>
  <c r="I173" i="15"/>
  <c r="I172" i="15"/>
  <c r="I171" i="15"/>
  <c r="I170" i="15"/>
  <c r="I169" i="15"/>
  <c r="I167" i="15"/>
  <c r="I166" i="15"/>
  <c r="I165" i="15"/>
  <c r="I164" i="15"/>
  <c r="I163" i="15"/>
  <c r="I162" i="15"/>
  <c r="I161" i="15"/>
  <c r="I160" i="15"/>
  <c r="I158" i="15"/>
  <c r="I157" i="15"/>
  <c r="I156" i="15"/>
  <c r="I155" i="15"/>
  <c r="I154" i="15"/>
  <c r="I151" i="15"/>
  <c r="I150" i="15"/>
  <c r="I149" i="15"/>
  <c r="I148" i="15"/>
  <c r="I147" i="15"/>
  <c r="I146" i="15"/>
  <c r="I145" i="15"/>
  <c r="I143" i="15"/>
  <c r="I142" i="15"/>
  <c r="I141" i="15"/>
  <c r="I140" i="15"/>
  <c r="I139" i="15"/>
  <c r="I136" i="15"/>
  <c r="I135" i="15"/>
  <c r="I134" i="15"/>
  <c r="I133" i="15"/>
  <c r="I132" i="15"/>
  <c r="I131" i="15"/>
  <c r="I130" i="15"/>
  <c r="I129" i="15"/>
  <c r="I127" i="15"/>
  <c r="I126" i="15"/>
  <c r="I125" i="15"/>
  <c r="I124" i="15"/>
  <c r="I123" i="15"/>
  <c r="I120" i="15"/>
  <c r="I119" i="15"/>
  <c r="I118" i="15"/>
  <c r="I117" i="15"/>
  <c r="I116" i="15"/>
  <c r="I115" i="15"/>
  <c r="I114" i="15"/>
  <c r="I113" i="15"/>
  <c r="I112" i="15"/>
  <c r="I110" i="15"/>
  <c r="I109" i="15"/>
  <c r="I108" i="15"/>
  <c r="I107" i="15"/>
  <c r="I104" i="15"/>
  <c r="I103" i="15"/>
  <c r="I102" i="15"/>
  <c r="I101" i="15"/>
  <c r="I100" i="15"/>
  <c r="I99" i="15"/>
  <c r="I98" i="15"/>
  <c r="I97" i="15"/>
  <c r="I96" i="15"/>
  <c r="I95" i="15"/>
  <c r="I94" i="15"/>
  <c r="I92" i="15"/>
  <c r="I91" i="15"/>
  <c r="I90" i="15"/>
  <c r="I89" i="15"/>
  <c r="I87" i="15"/>
  <c r="I86" i="15"/>
  <c r="I85" i="15"/>
  <c r="I84" i="15"/>
  <c r="I83" i="15"/>
  <c r="I82" i="15"/>
  <c r="I81" i="15"/>
  <c r="I80" i="15"/>
  <c r="I79" i="15"/>
  <c r="I78" i="15"/>
  <c r="I77" i="15"/>
  <c r="I76" i="15"/>
  <c r="I75" i="15"/>
  <c r="I74" i="15"/>
  <c r="I73" i="15"/>
  <c r="I72" i="15"/>
  <c r="I71" i="15"/>
  <c r="I70" i="15"/>
  <c r="I69" i="15"/>
  <c r="I67" i="15"/>
  <c r="I66" i="15"/>
  <c r="I65" i="15"/>
  <c r="I64" i="15"/>
  <c r="I63" i="15"/>
  <c r="I60" i="15"/>
  <c r="I59" i="15"/>
  <c r="I58" i="15"/>
  <c r="I57" i="15"/>
  <c r="I56" i="15"/>
  <c r="I55" i="15"/>
  <c r="I54" i="15"/>
  <c r="I53" i="15"/>
  <c r="I52" i="15"/>
  <c r="I51" i="15"/>
  <c r="I49" i="15"/>
  <c r="I48" i="15"/>
  <c r="I47" i="15"/>
  <c r="I46" i="15"/>
  <c r="I44" i="15"/>
  <c r="I42" i="15"/>
  <c r="I41" i="15"/>
  <c r="I40" i="15"/>
  <c r="I39" i="15"/>
  <c r="I38" i="15"/>
  <c r="I37" i="15"/>
  <c r="I36" i="15"/>
  <c r="I35" i="15"/>
  <c r="I34" i="15"/>
  <c r="I33" i="15"/>
  <c r="I32" i="15"/>
  <c r="I31" i="15"/>
  <c r="I30" i="15"/>
  <c r="I29" i="15"/>
  <c r="I28" i="15"/>
  <c r="I27" i="15"/>
  <c r="I25" i="15"/>
  <c r="I24" i="15"/>
  <c r="I23" i="15"/>
  <c r="I22" i="15"/>
  <c r="I21" i="15"/>
  <c r="I20" i="15"/>
  <c r="I19" i="15"/>
  <c r="I14" i="15"/>
  <c r="I187" i="14"/>
  <c r="I186" i="14"/>
  <c r="I185" i="14"/>
  <c r="I184" i="14"/>
  <c r="I183" i="14"/>
  <c r="I182" i="14"/>
  <c r="I181" i="14"/>
  <c r="I180" i="14"/>
  <c r="I179" i="14"/>
  <c r="I177" i="14"/>
  <c r="I176" i="14"/>
  <c r="I175" i="14"/>
  <c r="I174" i="14"/>
  <c r="I173" i="14"/>
  <c r="I172" i="14"/>
  <c r="I171" i="14"/>
  <c r="I170" i="14"/>
  <c r="I169" i="14"/>
  <c r="I167" i="14"/>
  <c r="I166" i="14"/>
  <c r="I165" i="14"/>
  <c r="I164" i="14"/>
  <c r="I163" i="14"/>
  <c r="I162" i="14"/>
  <c r="I161" i="14"/>
  <c r="I160" i="14"/>
  <c r="I158" i="14"/>
  <c r="I157" i="14"/>
  <c r="I156" i="14"/>
  <c r="I155" i="14"/>
  <c r="I154" i="14"/>
  <c r="I151" i="14"/>
  <c r="I150" i="14"/>
  <c r="I149" i="14"/>
  <c r="I148" i="14"/>
  <c r="I147" i="14"/>
  <c r="I146" i="14"/>
  <c r="I145" i="14"/>
  <c r="I143" i="14"/>
  <c r="I142" i="14"/>
  <c r="I141" i="14"/>
  <c r="I140" i="14"/>
  <c r="I139" i="14"/>
  <c r="I136" i="14"/>
  <c r="I135" i="14"/>
  <c r="I134" i="14"/>
  <c r="I133" i="14"/>
  <c r="I132" i="14"/>
  <c r="I131" i="14"/>
  <c r="I130" i="14"/>
  <c r="I129" i="14"/>
  <c r="I127" i="14"/>
  <c r="I126" i="14"/>
  <c r="I125" i="14"/>
  <c r="I124" i="14"/>
  <c r="I123" i="14"/>
  <c r="I120" i="14"/>
  <c r="I119" i="14"/>
  <c r="I118" i="14"/>
  <c r="I117" i="14"/>
  <c r="I116" i="14"/>
  <c r="I115" i="14"/>
  <c r="I114" i="14"/>
  <c r="I113" i="14"/>
  <c r="I112" i="14"/>
  <c r="I110" i="14"/>
  <c r="I109" i="14"/>
  <c r="I108" i="14"/>
  <c r="I107" i="14"/>
  <c r="I104" i="14"/>
  <c r="I103" i="14"/>
  <c r="I102" i="14"/>
  <c r="I101" i="14"/>
  <c r="I100" i="14"/>
  <c r="I99" i="14"/>
  <c r="I98" i="14"/>
  <c r="I97" i="14"/>
  <c r="I96" i="14"/>
  <c r="I95" i="14"/>
  <c r="I94" i="14"/>
  <c r="I92" i="14"/>
  <c r="I91" i="14"/>
  <c r="I90" i="14"/>
  <c r="I89" i="14"/>
  <c r="I87" i="14"/>
  <c r="I86" i="14"/>
  <c r="I85" i="14"/>
  <c r="I84" i="14"/>
  <c r="I83" i="14"/>
  <c r="I82" i="14"/>
  <c r="I81" i="14"/>
  <c r="I80" i="14"/>
  <c r="I79" i="14"/>
  <c r="I78" i="14"/>
  <c r="I77" i="14"/>
  <c r="I76" i="14"/>
  <c r="I75" i="14"/>
  <c r="I74" i="14"/>
  <c r="I73" i="14"/>
  <c r="I72" i="14"/>
  <c r="I71" i="14"/>
  <c r="I70" i="14"/>
  <c r="I69" i="14"/>
  <c r="I67" i="14"/>
  <c r="I66" i="14"/>
  <c r="I65" i="14"/>
  <c r="I64" i="14"/>
  <c r="I63" i="14"/>
  <c r="I60" i="14"/>
  <c r="I59" i="14"/>
  <c r="I58" i="14"/>
  <c r="I57" i="14"/>
  <c r="I56" i="14"/>
  <c r="I55" i="14"/>
  <c r="I54" i="14"/>
  <c r="I53" i="14"/>
  <c r="I52" i="14"/>
  <c r="I51" i="14"/>
  <c r="I49" i="14"/>
  <c r="I48" i="14"/>
  <c r="I47" i="14"/>
  <c r="I46" i="14"/>
  <c r="I44" i="14"/>
  <c r="I42" i="14"/>
  <c r="I41" i="14"/>
  <c r="I40" i="14"/>
  <c r="I39" i="14"/>
  <c r="I38" i="14"/>
  <c r="I37" i="14"/>
  <c r="I36" i="14"/>
  <c r="I35" i="14"/>
  <c r="I34" i="14"/>
  <c r="I33" i="14"/>
  <c r="I32" i="14"/>
  <c r="I31" i="14"/>
  <c r="I30" i="14"/>
  <c r="I29" i="14"/>
  <c r="I28" i="14"/>
  <c r="I27" i="14"/>
  <c r="I25" i="14"/>
  <c r="I24" i="14"/>
  <c r="I23" i="14"/>
  <c r="I22" i="14"/>
  <c r="I21" i="14"/>
  <c r="I20" i="14"/>
  <c r="I19" i="14"/>
  <c r="I14" i="14"/>
  <c r="I187" i="13"/>
  <c r="I186" i="13"/>
  <c r="I185" i="13"/>
  <c r="I184" i="13"/>
  <c r="I183" i="13"/>
  <c r="I182" i="13"/>
  <c r="I181" i="13"/>
  <c r="I180" i="13"/>
  <c r="I179" i="13"/>
  <c r="I177" i="13"/>
  <c r="I176" i="13"/>
  <c r="I175" i="13"/>
  <c r="I174" i="13"/>
  <c r="I173" i="13"/>
  <c r="I172" i="13"/>
  <c r="I171" i="13"/>
  <c r="I170" i="13"/>
  <c r="I169" i="13"/>
  <c r="I167" i="13"/>
  <c r="I166" i="13"/>
  <c r="I165" i="13"/>
  <c r="I164" i="13"/>
  <c r="I163" i="13"/>
  <c r="I162" i="13"/>
  <c r="I161" i="13"/>
  <c r="I160" i="13"/>
  <c r="I158" i="13"/>
  <c r="I157" i="13"/>
  <c r="I156" i="13"/>
  <c r="I155" i="13"/>
  <c r="I154" i="13"/>
  <c r="I151" i="13"/>
  <c r="I150" i="13"/>
  <c r="I149" i="13"/>
  <c r="I148" i="13"/>
  <c r="I147" i="13"/>
  <c r="I146" i="13"/>
  <c r="I145" i="13"/>
  <c r="I143" i="13"/>
  <c r="I142" i="13"/>
  <c r="I141" i="13"/>
  <c r="I140" i="13"/>
  <c r="I139" i="13"/>
  <c r="I136" i="13"/>
  <c r="I135" i="13"/>
  <c r="I134" i="13"/>
  <c r="I133" i="13"/>
  <c r="I132" i="13"/>
  <c r="I131" i="13"/>
  <c r="I130" i="13"/>
  <c r="I129" i="13"/>
  <c r="I127" i="13"/>
  <c r="I126" i="13"/>
  <c r="I125" i="13"/>
  <c r="I124" i="13"/>
  <c r="I123" i="13"/>
  <c r="I120" i="13"/>
  <c r="I119" i="13"/>
  <c r="I118" i="13"/>
  <c r="I117" i="13"/>
  <c r="I116" i="13"/>
  <c r="I115" i="13"/>
  <c r="I114" i="13"/>
  <c r="I113" i="13"/>
  <c r="I112" i="13"/>
  <c r="I110" i="13"/>
  <c r="I109" i="13"/>
  <c r="I108" i="13"/>
  <c r="I107" i="13"/>
  <c r="I104" i="13"/>
  <c r="I103" i="13"/>
  <c r="I102" i="13"/>
  <c r="I101" i="13"/>
  <c r="I100" i="13"/>
  <c r="I99" i="13"/>
  <c r="I98" i="13"/>
  <c r="I97" i="13"/>
  <c r="I96" i="13"/>
  <c r="I95" i="13"/>
  <c r="I94" i="13"/>
  <c r="I92" i="13"/>
  <c r="I91" i="13"/>
  <c r="I90" i="13"/>
  <c r="I89" i="13"/>
  <c r="I87" i="13"/>
  <c r="I86" i="13"/>
  <c r="I85" i="13"/>
  <c r="I84" i="13"/>
  <c r="I83" i="13"/>
  <c r="I82" i="13"/>
  <c r="I81" i="13"/>
  <c r="I80" i="13"/>
  <c r="I79" i="13"/>
  <c r="I78" i="13"/>
  <c r="I77" i="13"/>
  <c r="I76" i="13"/>
  <c r="I75" i="13"/>
  <c r="I74" i="13"/>
  <c r="I73" i="13"/>
  <c r="I72" i="13"/>
  <c r="I71" i="13"/>
  <c r="I70" i="13"/>
  <c r="I69" i="13"/>
  <c r="I67" i="13"/>
  <c r="I66" i="13"/>
  <c r="I65" i="13"/>
  <c r="I64" i="13"/>
  <c r="I63" i="13"/>
  <c r="I60" i="13"/>
  <c r="I59" i="13"/>
  <c r="I58" i="13"/>
  <c r="I57" i="13"/>
  <c r="I56" i="13"/>
  <c r="I55" i="13"/>
  <c r="I54" i="13"/>
  <c r="I53" i="13"/>
  <c r="I52" i="13"/>
  <c r="I51" i="13"/>
  <c r="I49" i="13"/>
  <c r="I48" i="13"/>
  <c r="I47" i="13"/>
  <c r="I46" i="13"/>
  <c r="I44" i="13"/>
  <c r="I42" i="13"/>
  <c r="I41" i="13"/>
  <c r="I40" i="13"/>
  <c r="I39" i="13"/>
  <c r="I38" i="13"/>
  <c r="I37" i="13"/>
  <c r="I36" i="13"/>
  <c r="I35" i="13"/>
  <c r="I34" i="13"/>
  <c r="I33" i="13"/>
  <c r="I32" i="13"/>
  <c r="I31" i="13"/>
  <c r="I30" i="13"/>
  <c r="I29" i="13"/>
  <c r="I28" i="13"/>
  <c r="I27" i="13"/>
  <c r="I25" i="13"/>
  <c r="I24" i="13"/>
  <c r="I23" i="13"/>
  <c r="I22" i="13"/>
  <c r="I21" i="13"/>
  <c r="I20" i="13"/>
  <c r="I19" i="13"/>
  <c r="I14" i="13"/>
  <c r="I187" i="9"/>
  <c r="I186" i="9"/>
  <c r="I185" i="9"/>
  <c r="I184" i="9"/>
  <c r="I183" i="9"/>
  <c r="I182" i="9"/>
  <c r="I181" i="9"/>
  <c r="I180" i="9"/>
  <c r="I179" i="9"/>
  <c r="I177" i="9"/>
  <c r="I176" i="9"/>
  <c r="I175" i="9"/>
  <c r="I174" i="9"/>
  <c r="I173" i="9"/>
  <c r="I172" i="9"/>
  <c r="I171" i="9"/>
  <c r="I170" i="9"/>
  <c r="I169" i="9"/>
  <c r="I167" i="9"/>
  <c r="I166" i="9"/>
  <c r="I165" i="9"/>
  <c r="I164" i="9"/>
  <c r="I163" i="9"/>
  <c r="I162" i="9"/>
  <c r="I161" i="9"/>
  <c r="I160" i="9"/>
  <c r="I158" i="9"/>
  <c r="I157" i="9"/>
  <c r="I156" i="9"/>
  <c r="I155" i="9"/>
  <c r="I154" i="9"/>
  <c r="I151" i="9"/>
  <c r="I150" i="9"/>
  <c r="I149" i="9"/>
  <c r="I148" i="9"/>
  <c r="I147" i="9"/>
  <c r="I146" i="9"/>
  <c r="I145" i="9"/>
  <c r="I143" i="9"/>
  <c r="I142" i="9"/>
  <c r="I141" i="9"/>
  <c r="I140" i="9"/>
  <c r="I139" i="9"/>
  <c r="I136" i="9"/>
  <c r="I135" i="9"/>
  <c r="I134" i="9"/>
  <c r="I133" i="9"/>
  <c r="I132" i="9"/>
  <c r="I131" i="9"/>
  <c r="I130" i="9"/>
  <c r="I129" i="9"/>
  <c r="I127" i="9"/>
  <c r="I126" i="9"/>
  <c r="I125" i="9"/>
  <c r="I124" i="9"/>
  <c r="I123" i="9"/>
  <c r="I120" i="9"/>
  <c r="I119" i="9"/>
  <c r="I118" i="9"/>
  <c r="I117" i="9"/>
  <c r="I116" i="9"/>
  <c r="I115" i="9"/>
  <c r="I114" i="9"/>
  <c r="I113" i="9"/>
  <c r="I112" i="9"/>
  <c r="I110" i="9"/>
  <c r="I109" i="9"/>
  <c r="I108" i="9"/>
  <c r="I107" i="9"/>
  <c r="I104" i="9"/>
  <c r="I103" i="9"/>
  <c r="I102" i="9"/>
  <c r="I101" i="9"/>
  <c r="I100" i="9"/>
  <c r="I99" i="9"/>
  <c r="I98" i="9"/>
  <c r="I97" i="9"/>
  <c r="I96" i="9"/>
  <c r="I95" i="9"/>
  <c r="I94" i="9"/>
  <c r="I92" i="9"/>
  <c r="I91" i="9"/>
  <c r="I90" i="9"/>
  <c r="I89" i="9"/>
  <c r="I87" i="9"/>
  <c r="I86" i="9"/>
  <c r="I85" i="9"/>
  <c r="I84" i="9"/>
  <c r="I83" i="9"/>
  <c r="I82" i="9"/>
  <c r="I81" i="9"/>
  <c r="I80" i="9"/>
  <c r="I79" i="9"/>
  <c r="I78" i="9"/>
  <c r="I77" i="9"/>
  <c r="I76" i="9"/>
  <c r="I75" i="9"/>
  <c r="I74" i="9"/>
  <c r="I73" i="9"/>
  <c r="I72" i="9"/>
  <c r="I71" i="9"/>
  <c r="I70" i="9"/>
  <c r="I69" i="9"/>
  <c r="I67" i="9"/>
  <c r="I66" i="9"/>
  <c r="I65" i="9"/>
  <c r="I64" i="9"/>
  <c r="I63" i="9"/>
  <c r="I60" i="9"/>
  <c r="I59" i="9"/>
  <c r="I58" i="9"/>
  <c r="I57" i="9"/>
  <c r="I56" i="9"/>
  <c r="I55" i="9"/>
  <c r="I54" i="9"/>
  <c r="I53" i="9"/>
  <c r="I52" i="9"/>
  <c r="I51" i="9"/>
  <c r="I49" i="9"/>
  <c r="I48" i="9"/>
  <c r="I47" i="9"/>
  <c r="I46" i="9"/>
  <c r="I44" i="9"/>
  <c r="I42" i="9"/>
  <c r="I41" i="9"/>
  <c r="I40" i="9"/>
  <c r="I39" i="9"/>
  <c r="I38" i="9"/>
  <c r="I37" i="9"/>
  <c r="I36" i="9"/>
  <c r="I35" i="9"/>
  <c r="I34" i="9"/>
  <c r="I33" i="9"/>
  <c r="I32" i="9"/>
  <c r="I31" i="9"/>
  <c r="I30" i="9"/>
  <c r="I29" i="9"/>
  <c r="I28" i="9"/>
  <c r="I27" i="9"/>
  <c r="I25" i="9"/>
  <c r="I24" i="9"/>
  <c r="I23" i="9"/>
  <c r="I22" i="9"/>
  <c r="I21" i="9"/>
  <c r="I20" i="9"/>
  <c r="I19" i="9"/>
  <c r="I14" i="9"/>
  <c r="G187" i="9"/>
  <c r="G186" i="9"/>
  <c r="G185" i="9"/>
  <c r="G184" i="9"/>
  <c r="G183" i="9"/>
  <c r="G182" i="9"/>
  <c r="G181" i="9"/>
  <c r="G180" i="9"/>
  <c r="G179" i="9"/>
  <c r="G177" i="9"/>
  <c r="G176" i="9"/>
  <c r="G175" i="9"/>
  <c r="G174" i="9"/>
  <c r="G173" i="9"/>
  <c r="G172" i="9"/>
  <c r="G171" i="9"/>
  <c r="G170" i="9"/>
  <c r="G169" i="9"/>
  <c r="G167" i="9"/>
  <c r="G166" i="9"/>
  <c r="G165" i="9"/>
  <c r="G164" i="9"/>
  <c r="G163" i="9"/>
  <c r="G162" i="9"/>
  <c r="G161" i="9"/>
  <c r="G160" i="9"/>
  <c r="G158" i="9"/>
  <c r="G157" i="9"/>
  <c r="G156" i="9"/>
  <c r="G155" i="9"/>
  <c r="G154" i="9"/>
  <c r="G151" i="9"/>
  <c r="G150" i="9"/>
  <c r="G149" i="9"/>
  <c r="G148" i="9"/>
  <c r="G147" i="9"/>
  <c r="G146" i="9"/>
  <c r="G145" i="9"/>
  <c r="G143" i="9"/>
  <c r="G142" i="9"/>
  <c r="G141" i="9"/>
  <c r="G140" i="9"/>
  <c r="G139" i="9"/>
  <c r="G136" i="9"/>
  <c r="G135" i="9"/>
  <c r="G134" i="9"/>
  <c r="G133" i="9"/>
  <c r="G132" i="9"/>
  <c r="G131" i="9"/>
  <c r="G130" i="9"/>
  <c r="G129" i="9"/>
  <c r="G127" i="9"/>
  <c r="G126" i="9"/>
  <c r="G125" i="9"/>
  <c r="G124" i="9"/>
  <c r="G123" i="9"/>
  <c r="G120" i="9"/>
  <c r="G119" i="9"/>
  <c r="G118" i="9"/>
  <c r="G117" i="9"/>
  <c r="G116" i="9"/>
  <c r="G115" i="9"/>
  <c r="G114" i="9"/>
  <c r="G113" i="9"/>
  <c r="G112" i="9"/>
  <c r="G110" i="9"/>
  <c r="G109" i="9"/>
  <c r="G108" i="9"/>
  <c r="G107" i="9"/>
  <c r="G104" i="9"/>
  <c r="G103" i="9"/>
  <c r="G102" i="9"/>
  <c r="G101" i="9"/>
  <c r="G100" i="9"/>
  <c r="G99" i="9"/>
  <c r="G98" i="9"/>
  <c r="G97" i="9"/>
  <c r="G96" i="9"/>
  <c r="G95" i="9"/>
  <c r="G94" i="9"/>
  <c r="G92" i="9"/>
  <c r="G91" i="9"/>
  <c r="G90" i="9"/>
  <c r="G89" i="9"/>
  <c r="G87" i="9"/>
  <c r="G86" i="9"/>
  <c r="G85" i="9"/>
  <c r="G84" i="9"/>
  <c r="G83" i="9"/>
  <c r="G82" i="9"/>
  <c r="G81" i="9"/>
  <c r="G80" i="9"/>
  <c r="G79" i="9"/>
  <c r="G78" i="9"/>
  <c r="G77" i="9"/>
  <c r="G76" i="9"/>
  <c r="G75" i="9"/>
  <c r="G74" i="9"/>
  <c r="G73" i="9"/>
  <c r="G72" i="9"/>
  <c r="G71" i="9"/>
  <c r="G70" i="9"/>
  <c r="G69" i="9"/>
  <c r="G67" i="9"/>
  <c r="G66" i="9"/>
  <c r="G65" i="9"/>
  <c r="G64" i="9"/>
  <c r="G63" i="9"/>
  <c r="G60" i="9"/>
  <c r="G59" i="9"/>
  <c r="G58" i="9"/>
  <c r="G57" i="9"/>
  <c r="G56" i="9"/>
  <c r="G55" i="9"/>
  <c r="G54" i="9"/>
  <c r="G53" i="9"/>
  <c r="G52" i="9"/>
  <c r="G51" i="9"/>
  <c r="G49" i="9"/>
  <c r="G48" i="9"/>
  <c r="G47" i="9"/>
  <c r="G46" i="9"/>
  <c r="G44" i="9"/>
  <c r="G42" i="9"/>
  <c r="G41" i="9"/>
  <c r="G40" i="9"/>
  <c r="G39" i="9"/>
  <c r="G38" i="9"/>
  <c r="G37" i="9"/>
  <c r="G36" i="9"/>
  <c r="G35" i="9"/>
  <c r="G34" i="9"/>
  <c r="G33" i="9"/>
  <c r="G32" i="9"/>
  <c r="G31" i="9"/>
  <c r="G30" i="9"/>
  <c r="G29" i="9"/>
  <c r="G28" i="9"/>
  <c r="G27" i="9"/>
  <c r="G25" i="9"/>
  <c r="G24" i="9"/>
  <c r="G23" i="9"/>
  <c r="G22" i="9"/>
  <c r="G21" i="9"/>
  <c r="G20" i="9"/>
  <c r="G19" i="9"/>
  <c r="G14" i="9"/>
  <c r="G187" i="13"/>
  <c r="G186" i="13"/>
  <c r="G185" i="13"/>
  <c r="G184" i="13"/>
  <c r="G183" i="13"/>
  <c r="G182" i="13"/>
  <c r="G181" i="13"/>
  <c r="G180" i="13"/>
  <c r="G179" i="13"/>
  <c r="G177" i="13"/>
  <c r="G176" i="13"/>
  <c r="G175" i="13"/>
  <c r="G174" i="13"/>
  <c r="G173" i="13"/>
  <c r="G172" i="13"/>
  <c r="G171" i="13"/>
  <c r="G170" i="13"/>
  <c r="G169" i="13"/>
  <c r="G167" i="13"/>
  <c r="G166" i="13"/>
  <c r="G165" i="13"/>
  <c r="G164" i="13"/>
  <c r="G163" i="13"/>
  <c r="G162" i="13"/>
  <c r="G161" i="13"/>
  <c r="G160" i="13"/>
  <c r="G158" i="13"/>
  <c r="G157" i="13"/>
  <c r="G156" i="13"/>
  <c r="G155" i="13"/>
  <c r="G154" i="13"/>
  <c r="G151" i="13"/>
  <c r="G150" i="13"/>
  <c r="G149" i="13"/>
  <c r="G148" i="13"/>
  <c r="G147" i="13"/>
  <c r="G146" i="13"/>
  <c r="G145" i="13"/>
  <c r="G143" i="13"/>
  <c r="G142" i="13"/>
  <c r="G141" i="13"/>
  <c r="G140" i="13"/>
  <c r="G139" i="13"/>
  <c r="G136" i="13"/>
  <c r="G135" i="13"/>
  <c r="G134" i="13"/>
  <c r="G133" i="13"/>
  <c r="G132" i="13"/>
  <c r="G131" i="13"/>
  <c r="G130" i="13"/>
  <c r="G129" i="13"/>
  <c r="G127" i="13"/>
  <c r="G126" i="13"/>
  <c r="G125" i="13"/>
  <c r="G124" i="13"/>
  <c r="G123" i="13"/>
  <c r="G120" i="13"/>
  <c r="G119" i="13"/>
  <c r="G118" i="13"/>
  <c r="G117" i="13"/>
  <c r="G116" i="13"/>
  <c r="G115" i="13"/>
  <c r="G114" i="13"/>
  <c r="G113" i="13"/>
  <c r="G112" i="13"/>
  <c r="G110" i="13"/>
  <c r="G109" i="13"/>
  <c r="G108" i="13"/>
  <c r="G107" i="13"/>
  <c r="G104" i="13"/>
  <c r="G103" i="13"/>
  <c r="G102" i="13"/>
  <c r="G101" i="13"/>
  <c r="G100" i="13"/>
  <c r="G99" i="13"/>
  <c r="G98" i="13"/>
  <c r="G97" i="13"/>
  <c r="G96" i="13"/>
  <c r="G95" i="13"/>
  <c r="G94" i="13"/>
  <c r="G92" i="13"/>
  <c r="G91" i="13"/>
  <c r="G90" i="13"/>
  <c r="G89" i="13"/>
  <c r="G87" i="13"/>
  <c r="G86" i="13"/>
  <c r="G85" i="13"/>
  <c r="G84" i="13"/>
  <c r="G83" i="13"/>
  <c r="G82" i="13"/>
  <c r="G81" i="13"/>
  <c r="G80" i="13"/>
  <c r="G79" i="13"/>
  <c r="G78" i="13"/>
  <c r="G77" i="13"/>
  <c r="G76" i="13"/>
  <c r="G75" i="13"/>
  <c r="G74" i="13"/>
  <c r="G73" i="13"/>
  <c r="G72" i="13"/>
  <c r="G71" i="13"/>
  <c r="G70" i="13"/>
  <c r="G69" i="13"/>
  <c r="G67" i="13"/>
  <c r="G66" i="13"/>
  <c r="G65" i="13"/>
  <c r="G64" i="13"/>
  <c r="G63" i="13"/>
  <c r="G60" i="13"/>
  <c r="G59" i="13"/>
  <c r="G58" i="13"/>
  <c r="G57" i="13"/>
  <c r="G56" i="13"/>
  <c r="G55" i="13"/>
  <c r="G54" i="13"/>
  <c r="G53" i="13"/>
  <c r="G52" i="13"/>
  <c r="G51" i="13"/>
  <c r="G49" i="13"/>
  <c r="G48" i="13"/>
  <c r="G47" i="13"/>
  <c r="G46" i="13"/>
  <c r="G44" i="13"/>
  <c r="G42" i="13"/>
  <c r="G41" i="13"/>
  <c r="G40" i="13"/>
  <c r="G39" i="13"/>
  <c r="G38" i="13"/>
  <c r="G37" i="13"/>
  <c r="G36" i="13"/>
  <c r="G35" i="13"/>
  <c r="G34" i="13"/>
  <c r="G33" i="13"/>
  <c r="G32" i="13"/>
  <c r="G31" i="13"/>
  <c r="G30" i="13"/>
  <c r="G29" i="13"/>
  <c r="G28" i="13"/>
  <c r="G27" i="13"/>
  <c r="G25" i="13"/>
  <c r="G24" i="13"/>
  <c r="G23" i="13"/>
  <c r="G22" i="13"/>
  <c r="G21" i="13"/>
  <c r="G20" i="13"/>
  <c r="G19" i="13"/>
  <c r="G14" i="13"/>
  <c r="G187" i="14"/>
  <c r="G186" i="14"/>
  <c r="G185" i="14"/>
  <c r="G184" i="14"/>
  <c r="G183" i="14"/>
  <c r="G182" i="14"/>
  <c r="G181" i="14"/>
  <c r="G180" i="14"/>
  <c r="G179" i="14"/>
  <c r="G177" i="14"/>
  <c r="G176" i="14"/>
  <c r="G175" i="14"/>
  <c r="G174" i="14"/>
  <c r="G173" i="14"/>
  <c r="G172" i="14"/>
  <c r="G171" i="14"/>
  <c r="G170" i="14"/>
  <c r="G169" i="14"/>
  <c r="G167" i="14"/>
  <c r="G166" i="14"/>
  <c r="G165" i="14"/>
  <c r="G164" i="14"/>
  <c r="G163" i="14"/>
  <c r="G162" i="14"/>
  <c r="G161" i="14"/>
  <c r="G160" i="14"/>
  <c r="G158" i="14"/>
  <c r="G157" i="14"/>
  <c r="G156" i="14"/>
  <c r="G155" i="14"/>
  <c r="G154" i="14"/>
  <c r="G151" i="14"/>
  <c r="G150" i="14"/>
  <c r="G149" i="14"/>
  <c r="G148" i="14"/>
  <c r="G147" i="14"/>
  <c r="G146" i="14"/>
  <c r="G145" i="14"/>
  <c r="G143" i="14"/>
  <c r="G142" i="14"/>
  <c r="G141" i="14"/>
  <c r="G140" i="14"/>
  <c r="G139" i="14"/>
  <c r="G136" i="14"/>
  <c r="G135" i="14"/>
  <c r="G134" i="14"/>
  <c r="G133" i="14"/>
  <c r="G132" i="14"/>
  <c r="G131" i="14"/>
  <c r="G130" i="14"/>
  <c r="G129" i="14"/>
  <c r="G127" i="14"/>
  <c r="G126" i="14"/>
  <c r="G125" i="14"/>
  <c r="G124" i="14"/>
  <c r="G123" i="14"/>
  <c r="G120" i="14"/>
  <c r="G119" i="14"/>
  <c r="G118" i="14"/>
  <c r="G117" i="14"/>
  <c r="G116" i="14"/>
  <c r="G115" i="14"/>
  <c r="G114" i="14"/>
  <c r="G113" i="14"/>
  <c r="G112" i="14"/>
  <c r="G110" i="14"/>
  <c r="G109" i="14"/>
  <c r="G108" i="14"/>
  <c r="G107" i="14"/>
  <c r="G104" i="14"/>
  <c r="G103" i="14"/>
  <c r="G102" i="14"/>
  <c r="G101" i="14"/>
  <c r="G100" i="14"/>
  <c r="G99" i="14"/>
  <c r="G98" i="14"/>
  <c r="G97" i="14"/>
  <c r="G96" i="14"/>
  <c r="G95" i="14"/>
  <c r="G94" i="14"/>
  <c r="G92" i="14"/>
  <c r="G91" i="14"/>
  <c r="G90" i="14"/>
  <c r="G89" i="14"/>
  <c r="G87" i="14"/>
  <c r="G86" i="14"/>
  <c r="G85" i="14"/>
  <c r="G84" i="14"/>
  <c r="G83" i="14"/>
  <c r="G82" i="14"/>
  <c r="G81" i="14"/>
  <c r="G80" i="14"/>
  <c r="G79" i="14"/>
  <c r="G78" i="14"/>
  <c r="G77" i="14"/>
  <c r="G76" i="14"/>
  <c r="G75" i="14"/>
  <c r="G74" i="14"/>
  <c r="G73" i="14"/>
  <c r="G72" i="14"/>
  <c r="G71" i="14"/>
  <c r="G70" i="14"/>
  <c r="G69" i="14"/>
  <c r="G67" i="14"/>
  <c r="G66" i="14"/>
  <c r="G65" i="14"/>
  <c r="G64" i="14"/>
  <c r="G63" i="14"/>
  <c r="G60" i="14"/>
  <c r="G59" i="14"/>
  <c r="G58" i="14"/>
  <c r="G57" i="14"/>
  <c r="G56" i="14"/>
  <c r="G55" i="14"/>
  <c r="G54" i="14"/>
  <c r="G53" i="14"/>
  <c r="G52" i="14"/>
  <c r="G51" i="14"/>
  <c r="G49" i="14"/>
  <c r="G48" i="14"/>
  <c r="G47" i="14"/>
  <c r="G46" i="14"/>
  <c r="G44" i="14"/>
  <c r="G42" i="14"/>
  <c r="G41" i="14"/>
  <c r="G40" i="14"/>
  <c r="G39" i="14"/>
  <c r="G38" i="14"/>
  <c r="G37" i="14"/>
  <c r="G36" i="14"/>
  <c r="G35" i="14"/>
  <c r="G34" i="14"/>
  <c r="G33" i="14"/>
  <c r="G32" i="14"/>
  <c r="G31" i="14"/>
  <c r="G30" i="14"/>
  <c r="G29" i="14"/>
  <c r="G28" i="14"/>
  <c r="G27" i="14"/>
  <c r="G25" i="14"/>
  <c r="G24" i="14"/>
  <c r="G23" i="14"/>
  <c r="G22" i="14"/>
  <c r="G21" i="14"/>
  <c r="G20" i="14"/>
  <c r="G19" i="14"/>
  <c r="G14" i="14"/>
  <c r="G187" i="15"/>
  <c r="G186" i="15"/>
  <c r="G185" i="15"/>
  <c r="G184" i="15"/>
  <c r="G183" i="15"/>
  <c r="G182" i="15"/>
  <c r="G181" i="15"/>
  <c r="G180" i="15"/>
  <c r="G179" i="15"/>
  <c r="G177" i="15"/>
  <c r="G176" i="15"/>
  <c r="G175" i="15"/>
  <c r="G174" i="15"/>
  <c r="G173" i="15"/>
  <c r="G172" i="15"/>
  <c r="G171" i="15"/>
  <c r="G170" i="15"/>
  <c r="G169" i="15"/>
  <c r="G167" i="15"/>
  <c r="G166" i="15"/>
  <c r="G165" i="15"/>
  <c r="G164" i="15"/>
  <c r="G163" i="15"/>
  <c r="G162" i="15"/>
  <c r="G161" i="15"/>
  <c r="G160" i="15"/>
  <c r="G158" i="15"/>
  <c r="G157" i="15"/>
  <c r="G156" i="15"/>
  <c r="G155" i="15"/>
  <c r="G154" i="15"/>
  <c r="G151" i="15"/>
  <c r="G150" i="15"/>
  <c r="G149" i="15"/>
  <c r="G148" i="15"/>
  <c r="G147" i="15"/>
  <c r="G146" i="15"/>
  <c r="G145" i="15"/>
  <c r="G143" i="15"/>
  <c r="G142" i="15"/>
  <c r="G141" i="15"/>
  <c r="G140" i="15"/>
  <c r="G139" i="15"/>
  <c r="G136" i="15"/>
  <c r="G135" i="15"/>
  <c r="G134" i="15"/>
  <c r="G133" i="15"/>
  <c r="G132" i="15"/>
  <c r="G131" i="15"/>
  <c r="G130" i="15"/>
  <c r="G129" i="15"/>
  <c r="G127" i="15"/>
  <c r="G126" i="15"/>
  <c r="G125" i="15"/>
  <c r="G124" i="15"/>
  <c r="G123" i="15"/>
  <c r="G120" i="15"/>
  <c r="G119" i="15"/>
  <c r="G118" i="15"/>
  <c r="G117" i="15"/>
  <c r="G116" i="15"/>
  <c r="G115" i="15"/>
  <c r="G114" i="15"/>
  <c r="G113" i="15"/>
  <c r="G112" i="15"/>
  <c r="G110" i="15"/>
  <c r="G109" i="15"/>
  <c r="G108" i="15"/>
  <c r="G107" i="15"/>
  <c r="G104" i="15"/>
  <c r="G103" i="15"/>
  <c r="G102" i="15"/>
  <c r="G101" i="15"/>
  <c r="G100" i="15"/>
  <c r="G99" i="15"/>
  <c r="G98" i="15"/>
  <c r="G97" i="15"/>
  <c r="G96" i="15"/>
  <c r="G95" i="15"/>
  <c r="G94" i="15"/>
  <c r="G92" i="15"/>
  <c r="G91" i="15"/>
  <c r="G90" i="15"/>
  <c r="G89" i="15"/>
  <c r="G87" i="15"/>
  <c r="G86" i="15"/>
  <c r="G85" i="15"/>
  <c r="G84" i="15"/>
  <c r="G83" i="15"/>
  <c r="G82" i="15"/>
  <c r="G81" i="15"/>
  <c r="G80" i="15"/>
  <c r="G79" i="15"/>
  <c r="G78" i="15"/>
  <c r="G77" i="15"/>
  <c r="G76" i="15"/>
  <c r="G75" i="15"/>
  <c r="G74" i="15"/>
  <c r="G73" i="15"/>
  <c r="G72" i="15"/>
  <c r="G71" i="15"/>
  <c r="G70" i="15"/>
  <c r="G69" i="15"/>
  <c r="G67" i="15"/>
  <c r="G66" i="15"/>
  <c r="G65" i="15"/>
  <c r="G64" i="15"/>
  <c r="G63" i="15"/>
  <c r="G60" i="15"/>
  <c r="G59" i="15"/>
  <c r="G58" i="15"/>
  <c r="G57" i="15"/>
  <c r="G56" i="15"/>
  <c r="G55" i="15"/>
  <c r="G54" i="15"/>
  <c r="G53" i="15"/>
  <c r="G52" i="15"/>
  <c r="G51" i="15"/>
  <c r="G49" i="15"/>
  <c r="G48" i="15"/>
  <c r="G47" i="15"/>
  <c r="G46" i="15"/>
  <c r="G44" i="15"/>
  <c r="G42" i="15"/>
  <c r="G41" i="15"/>
  <c r="G40" i="15"/>
  <c r="G39" i="15"/>
  <c r="G38" i="15"/>
  <c r="G37" i="15"/>
  <c r="G36" i="15"/>
  <c r="G35" i="15"/>
  <c r="G34" i="15"/>
  <c r="G33" i="15"/>
  <c r="G32" i="15"/>
  <c r="G31" i="15"/>
  <c r="G30" i="15"/>
  <c r="G29" i="15"/>
  <c r="G28" i="15"/>
  <c r="G27" i="15"/>
  <c r="G25" i="15"/>
  <c r="G24" i="15"/>
  <c r="G23" i="15"/>
  <c r="G22" i="15"/>
  <c r="G21" i="15"/>
  <c r="G20" i="15"/>
  <c r="G19" i="15"/>
  <c r="G14" i="15"/>
  <c r="G186" i="16"/>
  <c r="G185" i="16"/>
  <c r="G177" i="16"/>
  <c r="G176" i="16"/>
  <c r="G175" i="16"/>
  <c r="G174" i="16"/>
  <c r="G173" i="16"/>
  <c r="G172" i="16"/>
  <c r="G171" i="16"/>
  <c r="G170" i="16"/>
  <c r="G169" i="16"/>
  <c r="G167" i="16"/>
  <c r="G166" i="16"/>
  <c r="G165" i="16"/>
  <c r="G164" i="16"/>
  <c r="G163" i="16"/>
  <c r="G162" i="16"/>
  <c r="G161" i="16"/>
  <c r="G160" i="16"/>
  <c r="G158" i="16"/>
  <c r="G157" i="16"/>
  <c r="G156" i="16"/>
  <c r="G155" i="16"/>
  <c r="G154" i="16"/>
  <c r="G150" i="16"/>
  <c r="G148" i="16"/>
  <c r="G147" i="16"/>
  <c r="G146" i="16"/>
  <c r="G145" i="16"/>
  <c r="G142" i="16"/>
  <c r="G141" i="16"/>
  <c r="G140" i="16"/>
  <c r="G139" i="16"/>
  <c r="G135" i="16"/>
  <c r="G133" i="16"/>
  <c r="G132" i="16"/>
  <c r="G131" i="16"/>
  <c r="G130" i="16"/>
  <c r="G129" i="16"/>
  <c r="G126" i="16"/>
  <c r="G125" i="16"/>
  <c r="G124" i="16"/>
  <c r="G123" i="16"/>
  <c r="G119" i="16"/>
  <c r="G117" i="16"/>
  <c r="G116" i="16"/>
  <c r="G115" i="16"/>
  <c r="G114" i="16"/>
  <c r="G113" i="16"/>
  <c r="G112" i="16"/>
  <c r="G109" i="16"/>
  <c r="G108" i="16"/>
  <c r="G107" i="16"/>
  <c r="G103" i="16"/>
  <c r="G101" i="16"/>
  <c r="G100" i="16"/>
  <c r="G99" i="16"/>
  <c r="G98" i="16"/>
  <c r="G97" i="16"/>
  <c r="G96" i="16"/>
  <c r="G95" i="16"/>
  <c r="G94" i="16"/>
  <c r="G92" i="16"/>
  <c r="G91" i="16"/>
  <c r="G90" i="16"/>
  <c r="G89" i="16"/>
  <c r="G87" i="16"/>
  <c r="G86" i="16"/>
  <c r="G85" i="16"/>
  <c r="G84" i="16"/>
  <c r="G83" i="16"/>
  <c r="G82" i="16"/>
  <c r="G81" i="16"/>
  <c r="G80" i="16"/>
  <c r="G79" i="16"/>
  <c r="G78" i="16"/>
  <c r="G77" i="16"/>
  <c r="G76" i="16"/>
  <c r="G75" i="16"/>
  <c r="G74" i="16"/>
  <c r="G73" i="16"/>
  <c r="G72" i="16"/>
  <c r="G71" i="16"/>
  <c r="G70" i="16"/>
  <c r="G69" i="16"/>
  <c r="G66" i="16"/>
  <c r="G65" i="16"/>
  <c r="G64" i="16"/>
  <c r="G63" i="16"/>
  <c r="G59" i="16"/>
  <c r="G57" i="16"/>
  <c r="G56" i="16"/>
  <c r="G55" i="16"/>
  <c r="G54" i="16"/>
  <c r="G53" i="16"/>
  <c r="G52" i="16"/>
  <c r="G51" i="16"/>
  <c r="G49" i="16"/>
  <c r="G48" i="16"/>
  <c r="G47" i="16"/>
  <c r="G46" i="16"/>
  <c r="G44" i="16"/>
  <c r="G42" i="16"/>
  <c r="G41" i="16"/>
  <c r="G40" i="16"/>
  <c r="G39" i="16"/>
  <c r="G38" i="16"/>
  <c r="G37" i="16"/>
  <c r="G36" i="16"/>
  <c r="G35" i="16"/>
  <c r="G34" i="16"/>
  <c r="G33" i="16"/>
  <c r="G32" i="16"/>
  <c r="G31" i="16"/>
  <c r="G30" i="16"/>
  <c r="G29" i="16"/>
  <c r="G28" i="16"/>
  <c r="G27" i="16"/>
  <c r="G24" i="16"/>
  <c r="G23" i="16"/>
  <c r="G22" i="16"/>
  <c r="G21" i="16"/>
  <c r="G20" i="16"/>
  <c r="G19" i="16"/>
  <c r="G13" i="17"/>
  <c r="E13" i="17"/>
  <c r="E186" i="16"/>
  <c r="E185" i="16"/>
  <c r="E177" i="16"/>
  <c r="E176" i="16"/>
  <c r="E175" i="16"/>
  <c r="E174" i="16"/>
  <c r="E173" i="16"/>
  <c r="E172" i="16"/>
  <c r="E171" i="16"/>
  <c r="E170" i="16"/>
  <c r="E169" i="16"/>
  <c r="E167" i="16"/>
  <c r="E166" i="16"/>
  <c r="E165" i="16"/>
  <c r="E164" i="16"/>
  <c r="E163" i="16"/>
  <c r="E162" i="16"/>
  <c r="E161" i="16"/>
  <c r="E160" i="16"/>
  <c r="E158" i="16"/>
  <c r="E157" i="16"/>
  <c r="E156" i="16"/>
  <c r="E155" i="16"/>
  <c r="E154" i="16"/>
  <c r="E150" i="16"/>
  <c r="E148" i="16"/>
  <c r="E147" i="16"/>
  <c r="E146" i="16"/>
  <c r="E145" i="16"/>
  <c r="E142" i="16"/>
  <c r="E141" i="16"/>
  <c r="E140" i="16"/>
  <c r="E139" i="16"/>
  <c r="E135" i="16"/>
  <c r="E133" i="16"/>
  <c r="E132" i="16"/>
  <c r="E131" i="16"/>
  <c r="E130" i="16"/>
  <c r="E129" i="16"/>
  <c r="E126" i="16"/>
  <c r="E125" i="16"/>
  <c r="E124" i="16"/>
  <c r="E123" i="16"/>
  <c r="E119" i="16"/>
  <c r="E117" i="16"/>
  <c r="E116" i="16"/>
  <c r="E115" i="16"/>
  <c r="E114" i="16"/>
  <c r="E113" i="16"/>
  <c r="E112" i="16"/>
  <c r="E109" i="16"/>
  <c r="E108" i="16"/>
  <c r="E107" i="16"/>
  <c r="E103" i="16"/>
  <c r="E101" i="16"/>
  <c r="E100" i="16"/>
  <c r="E99" i="16"/>
  <c r="E98" i="16"/>
  <c r="E97" i="16"/>
  <c r="E96" i="16"/>
  <c r="E95" i="16"/>
  <c r="E94" i="16"/>
  <c r="E92" i="16"/>
  <c r="E91" i="16"/>
  <c r="E90" i="16"/>
  <c r="E89" i="16"/>
  <c r="E87" i="16"/>
  <c r="E86" i="16"/>
  <c r="E85" i="16"/>
  <c r="E84" i="16"/>
  <c r="E83" i="16"/>
  <c r="E82" i="16"/>
  <c r="E81" i="16"/>
  <c r="E80" i="16"/>
  <c r="E79" i="16"/>
  <c r="E78" i="16"/>
  <c r="E77" i="16"/>
  <c r="E76" i="16"/>
  <c r="E75" i="16"/>
  <c r="E74" i="16"/>
  <c r="E73" i="16"/>
  <c r="E72" i="16"/>
  <c r="E71" i="16"/>
  <c r="E70" i="16"/>
  <c r="E69" i="16"/>
  <c r="E66" i="16"/>
  <c r="E65" i="16"/>
  <c r="E64" i="16"/>
  <c r="E63" i="16"/>
  <c r="E59" i="16"/>
  <c r="E57" i="16"/>
  <c r="E56" i="16"/>
  <c r="E55" i="16"/>
  <c r="E54" i="16"/>
  <c r="E53" i="16"/>
  <c r="E52" i="16"/>
  <c r="E51" i="16"/>
  <c r="E49" i="16"/>
  <c r="E48" i="16"/>
  <c r="E47" i="16"/>
  <c r="E46" i="16"/>
  <c r="E44" i="16"/>
  <c r="E42" i="16"/>
  <c r="E41" i="16"/>
  <c r="E40" i="16"/>
  <c r="E39" i="16"/>
  <c r="E38" i="16"/>
  <c r="E37" i="16"/>
  <c r="E36" i="16"/>
  <c r="E35" i="16"/>
  <c r="E34" i="16"/>
  <c r="E33" i="16"/>
  <c r="E32" i="16"/>
  <c r="E31" i="16"/>
  <c r="E30" i="16"/>
  <c r="E29" i="16"/>
  <c r="E28" i="16"/>
  <c r="E27" i="16"/>
  <c r="E24" i="16"/>
  <c r="E23" i="16"/>
  <c r="E22" i="16"/>
  <c r="E21" i="16"/>
  <c r="E20" i="16"/>
  <c r="E19" i="16"/>
  <c r="E187" i="15"/>
  <c r="E186" i="15"/>
  <c r="E185" i="15"/>
  <c r="E184" i="15"/>
  <c r="E183" i="15"/>
  <c r="E182" i="15"/>
  <c r="E181" i="15"/>
  <c r="E180" i="15"/>
  <c r="E179" i="15"/>
  <c r="E177" i="15"/>
  <c r="E176" i="15"/>
  <c r="E175" i="15"/>
  <c r="E174" i="15"/>
  <c r="E173" i="15"/>
  <c r="E172" i="15"/>
  <c r="E171" i="15"/>
  <c r="E170" i="15"/>
  <c r="E169" i="15"/>
  <c r="E167" i="15"/>
  <c r="E166" i="15"/>
  <c r="E165" i="15"/>
  <c r="E164" i="15"/>
  <c r="E163" i="15"/>
  <c r="E162" i="15"/>
  <c r="E161" i="15"/>
  <c r="E160" i="15"/>
  <c r="E158" i="15"/>
  <c r="E157" i="15"/>
  <c r="E156" i="15"/>
  <c r="E155" i="15"/>
  <c r="E154" i="15"/>
  <c r="E151" i="15"/>
  <c r="E150" i="15"/>
  <c r="E149" i="15"/>
  <c r="E148" i="15"/>
  <c r="E147" i="15"/>
  <c r="E146" i="15"/>
  <c r="E145" i="15"/>
  <c r="E143" i="15"/>
  <c r="E142" i="15"/>
  <c r="E141" i="15"/>
  <c r="E140" i="15"/>
  <c r="E139" i="15"/>
  <c r="E136" i="15"/>
  <c r="E135" i="15"/>
  <c r="E134" i="15"/>
  <c r="E133" i="15"/>
  <c r="E132" i="15"/>
  <c r="E131" i="15"/>
  <c r="E130" i="15"/>
  <c r="E129" i="15"/>
  <c r="E127" i="15"/>
  <c r="E126" i="15"/>
  <c r="E125" i="15"/>
  <c r="E124" i="15"/>
  <c r="E123" i="15"/>
  <c r="E120" i="15"/>
  <c r="E119" i="15"/>
  <c r="E118" i="15"/>
  <c r="E117" i="15"/>
  <c r="E116" i="15"/>
  <c r="E115" i="15"/>
  <c r="E114" i="15"/>
  <c r="E113" i="15"/>
  <c r="E112" i="15"/>
  <c r="E110" i="15"/>
  <c r="E109" i="15"/>
  <c r="E108" i="15"/>
  <c r="E107" i="15"/>
  <c r="E104" i="15"/>
  <c r="E103" i="15"/>
  <c r="E102" i="15"/>
  <c r="E101" i="15"/>
  <c r="E100" i="15"/>
  <c r="E99" i="15"/>
  <c r="E98" i="15"/>
  <c r="E97" i="15"/>
  <c r="E96" i="15"/>
  <c r="E95" i="15"/>
  <c r="E94" i="15"/>
  <c r="E92" i="15"/>
  <c r="E91" i="15"/>
  <c r="E90" i="15"/>
  <c r="E89" i="15"/>
  <c r="E87" i="15"/>
  <c r="E86" i="15"/>
  <c r="E85" i="15"/>
  <c r="E84" i="15"/>
  <c r="E83" i="15"/>
  <c r="E82" i="15"/>
  <c r="E81" i="15"/>
  <c r="E80" i="15"/>
  <c r="E79" i="15"/>
  <c r="E78" i="15"/>
  <c r="E77" i="15"/>
  <c r="E76" i="15"/>
  <c r="E75" i="15"/>
  <c r="E74" i="15"/>
  <c r="E73" i="15"/>
  <c r="E72" i="15"/>
  <c r="E71" i="15"/>
  <c r="E70" i="15"/>
  <c r="E69" i="15"/>
  <c r="E67" i="15"/>
  <c r="E66" i="15"/>
  <c r="E65" i="15"/>
  <c r="E64" i="15"/>
  <c r="E63" i="15"/>
  <c r="E60" i="15"/>
  <c r="E59" i="15"/>
  <c r="E58" i="15"/>
  <c r="E57" i="15"/>
  <c r="E56" i="15"/>
  <c r="E55" i="15"/>
  <c r="E54" i="15"/>
  <c r="E53" i="15"/>
  <c r="E52" i="15"/>
  <c r="E51" i="15"/>
  <c r="E49" i="15"/>
  <c r="E48" i="15"/>
  <c r="E47" i="15"/>
  <c r="E46" i="15"/>
  <c r="E44" i="15"/>
  <c r="E42" i="15"/>
  <c r="E41" i="15"/>
  <c r="E40" i="15"/>
  <c r="E39" i="15"/>
  <c r="E38" i="15"/>
  <c r="E37" i="15"/>
  <c r="E36" i="15"/>
  <c r="E35" i="15"/>
  <c r="E34" i="15"/>
  <c r="E33" i="15"/>
  <c r="E32" i="15"/>
  <c r="E31" i="15"/>
  <c r="E30" i="15"/>
  <c r="E29" i="15"/>
  <c r="E28" i="15"/>
  <c r="E27" i="15"/>
  <c r="E25" i="15"/>
  <c r="E24" i="15"/>
  <c r="E23" i="15"/>
  <c r="E22" i="15"/>
  <c r="E21" i="15"/>
  <c r="E20" i="15"/>
  <c r="E19" i="15"/>
  <c r="E14" i="15"/>
  <c r="E187" i="14"/>
  <c r="E186" i="14"/>
  <c r="E185" i="14"/>
  <c r="E184" i="14"/>
  <c r="E183" i="14"/>
  <c r="E182" i="14"/>
  <c r="E181" i="14"/>
  <c r="E180" i="14"/>
  <c r="E179" i="14"/>
  <c r="E177" i="14"/>
  <c r="E176" i="14"/>
  <c r="E175" i="14"/>
  <c r="E174" i="14"/>
  <c r="E173" i="14"/>
  <c r="E172" i="14"/>
  <c r="E171" i="14"/>
  <c r="E170" i="14"/>
  <c r="E169" i="14"/>
  <c r="E167" i="14"/>
  <c r="E166" i="14"/>
  <c r="E165" i="14"/>
  <c r="E164" i="14"/>
  <c r="E163" i="14"/>
  <c r="E162" i="14"/>
  <c r="E161" i="14"/>
  <c r="E160" i="14"/>
  <c r="E158" i="14"/>
  <c r="E157" i="14"/>
  <c r="E156" i="14"/>
  <c r="E155" i="14"/>
  <c r="E154" i="14"/>
  <c r="E151" i="14"/>
  <c r="E150" i="14"/>
  <c r="E149" i="14"/>
  <c r="E148" i="14"/>
  <c r="E147" i="14"/>
  <c r="E146" i="14"/>
  <c r="E145" i="14"/>
  <c r="E143" i="14"/>
  <c r="E142" i="14"/>
  <c r="E141" i="14"/>
  <c r="E140" i="14"/>
  <c r="E139" i="14"/>
  <c r="E136" i="14"/>
  <c r="E135" i="14"/>
  <c r="E134" i="14"/>
  <c r="E133" i="14"/>
  <c r="E132" i="14"/>
  <c r="E131" i="14"/>
  <c r="E130" i="14"/>
  <c r="E129" i="14"/>
  <c r="E127" i="14"/>
  <c r="E126" i="14"/>
  <c r="E125" i="14"/>
  <c r="E124" i="14"/>
  <c r="E123" i="14"/>
  <c r="E120" i="14"/>
  <c r="E119" i="14"/>
  <c r="E118" i="14"/>
  <c r="E117" i="14"/>
  <c r="E116" i="14"/>
  <c r="E115" i="14"/>
  <c r="E114" i="14"/>
  <c r="E113" i="14"/>
  <c r="E112" i="14"/>
  <c r="E110" i="14"/>
  <c r="E109" i="14"/>
  <c r="E108" i="14"/>
  <c r="E107" i="14"/>
  <c r="E104" i="14"/>
  <c r="E103" i="14"/>
  <c r="E102" i="14"/>
  <c r="E101" i="14"/>
  <c r="E100" i="14"/>
  <c r="E99" i="14"/>
  <c r="E98" i="14"/>
  <c r="E97" i="14"/>
  <c r="E96" i="14"/>
  <c r="E95" i="14"/>
  <c r="E94" i="14"/>
  <c r="E92" i="14"/>
  <c r="E91" i="14"/>
  <c r="E90" i="14"/>
  <c r="E89" i="14"/>
  <c r="E87" i="14"/>
  <c r="E86" i="14"/>
  <c r="E85" i="14"/>
  <c r="E84" i="14"/>
  <c r="E83" i="14"/>
  <c r="E82" i="14"/>
  <c r="E81" i="14"/>
  <c r="E80" i="14"/>
  <c r="E79" i="14"/>
  <c r="E78" i="14"/>
  <c r="E77" i="14"/>
  <c r="E76" i="14"/>
  <c r="E75" i="14"/>
  <c r="E74" i="14"/>
  <c r="E73" i="14"/>
  <c r="E72" i="14"/>
  <c r="E71" i="14"/>
  <c r="E70" i="14"/>
  <c r="E69" i="14"/>
  <c r="E67" i="14"/>
  <c r="E66" i="14"/>
  <c r="E65" i="14"/>
  <c r="E64" i="14"/>
  <c r="E63" i="14"/>
  <c r="E60" i="14"/>
  <c r="E59" i="14"/>
  <c r="E58" i="14"/>
  <c r="E57" i="14"/>
  <c r="E56" i="14"/>
  <c r="E55" i="14"/>
  <c r="E54" i="14"/>
  <c r="E53" i="14"/>
  <c r="E52" i="14"/>
  <c r="E51" i="14"/>
  <c r="E49" i="14"/>
  <c r="E48" i="14"/>
  <c r="E47" i="14"/>
  <c r="E46" i="14"/>
  <c r="E44" i="14"/>
  <c r="E42" i="14"/>
  <c r="E41" i="14"/>
  <c r="E40" i="14"/>
  <c r="E39" i="14"/>
  <c r="E38" i="14"/>
  <c r="E37" i="14"/>
  <c r="E36" i="14"/>
  <c r="E35" i="14"/>
  <c r="E34" i="14"/>
  <c r="E33" i="14"/>
  <c r="E32" i="14"/>
  <c r="E31" i="14"/>
  <c r="E30" i="14"/>
  <c r="E29" i="14"/>
  <c r="E28" i="14"/>
  <c r="E27" i="14"/>
  <c r="E25" i="14"/>
  <c r="E24" i="14"/>
  <c r="E23" i="14"/>
  <c r="E22" i="14"/>
  <c r="E21" i="14"/>
  <c r="E20" i="14"/>
  <c r="E19" i="14"/>
  <c r="E14" i="14"/>
  <c r="E187" i="13"/>
  <c r="E186" i="13"/>
  <c r="E185" i="13"/>
  <c r="E184" i="13"/>
  <c r="E183" i="13"/>
  <c r="E182" i="13"/>
  <c r="E181" i="13"/>
  <c r="E180" i="13"/>
  <c r="E179" i="13"/>
  <c r="E177" i="13"/>
  <c r="E176" i="13"/>
  <c r="E175" i="13"/>
  <c r="E174" i="13"/>
  <c r="E173" i="13"/>
  <c r="E172" i="13"/>
  <c r="E171" i="13"/>
  <c r="E170" i="13"/>
  <c r="E169" i="13"/>
  <c r="E167" i="13"/>
  <c r="E166" i="13"/>
  <c r="E165" i="13"/>
  <c r="E164" i="13"/>
  <c r="E163" i="13"/>
  <c r="E162" i="13"/>
  <c r="E161" i="13"/>
  <c r="E160" i="13"/>
  <c r="E158" i="13"/>
  <c r="E157" i="13"/>
  <c r="E156" i="13"/>
  <c r="E155" i="13"/>
  <c r="E154" i="13"/>
  <c r="E151" i="13"/>
  <c r="E150" i="13"/>
  <c r="E149" i="13"/>
  <c r="E148" i="13"/>
  <c r="E147" i="13"/>
  <c r="E146" i="13"/>
  <c r="E145" i="13"/>
  <c r="E143" i="13"/>
  <c r="E142" i="13"/>
  <c r="E141" i="13"/>
  <c r="E140" i="13"/>
  <c r="E139" i="13"/>
  <c r="E136" i="13"/>
  <c r="E135" i="13"/>
  <c r="E134" i="13"/>
  <c r="E133" i="13"/>
  <c r="E132" i="13"/>
  <c r="E131" i="13"/>
  <c r="E130" i="13"/>
  <c r="E129" i="13"/>
  <c r="E127" i="13"/>
  <c r="E126" i="13"/>
  <c r="E125" i="13"/>
  <c r="E124" i="13"/>
  <c r="E123" i="13"/>
  <c r="E120" i="13"/>
  <c r="E119" i="13"/>
  <c r="E118" i="13"/>
  <c r="E117" i="13"/>
  <c r="E116" i="13"/>
  <c r="E115" i="13"/>
  <c r="E114" i="13"/>
  <c r="E113" i="13"/>
  <c r="E112" i="13"/>
  <c r="E110" i="13"/>
  <c r="E109" i="13"/>
  <c r="E108" i="13"/>
  <c r="E107" i="13"/>
  <c r="E104" i="13"/>
  <c r="E103" i="13"/>
  <c r="E102" i="13"/>
  <c r="E101" i="13"/>
  <c r="E100" i="13"/>
  <c r="E99" i="13"/>
  <c r="E98" i="13"/>
  <c r="E97" i="13"/>
  <c r="E96" i="13"/>
  <c r="E95" i="13"/>
  <c r="E94" i="13"/>
  <c r="E92" i="13"/>
  <c r="E91" i="13"/>
  <c r="E90" i="13"/>
  <c r="E89" i="13"/>
  <c r="E87" i="13"/>
  <c r="E86" i="13"/>
  <c r="E85" i="13"/>
  <c r="E84" i="13"/>
  <c r="E83" i="13"/>
  <c r="E82" i="13"/>
  <c r="E81" i="13"/>
  <c r="E80" i="13"/>
  <c r="E79" i="13"/>
  <c r="E78" i="13"/>
  <c r="E77" i="13"/>
  <c r="E76" i="13"/>
  <c r="E75" i="13"/>
  <c r="E74" i="13"/>
  <c r="E73" i="13"/>
  <c r="E72" i="13"/>
  <c r="E71" i="13"/>
  <c r="E70" i="13"/>
  <c r="E69" i="13"/>
  <c r="E67" i="13"/>
  <c r="E66" i="13"/>
  <c r="E65" i="13"/>
  <c r="E64" i="13"/>
  <c r="E63" i="13"/>
  <c r="E60" i="13"/>
  <c r="E59" i="13"/>
  <c r="E58" i="13"/>
  <c r="E57" i="13"/>
  <c r="E56" i="13"/>
  <c r="E55" i="13"/>
  <c r="E54" i="13"/>
  <c r="E53" i="13"/>
  <c r="E52" i="13"/>
  <c r="E51" i="13"/>
  <c r="E49" i="13"/>
  <c r="E48" i="13"/>
  <c r="E47" i="13"/>
  <c r="E46" i="13"/>
  <c r="E44" i="13"/>
  <c r="E42" i="13"/>
  <c r="E41" i="13"/>
  <c r="E40" i="13"/>
  <c r="E39" i="13"/>
  <c r="E38" i="13"/>
  <c r="E37" i="13"/>
  <c r="E36" i="13"/>
  <c r="E35" i="13"/>
  <c r="E34" i="13"/>
  <c r="E33" i="13"/>
  <c r="E32" i="13"/>
  <c r="E31" i="13"/>
  <c r="E30" i="13"/>
  <c r="E29" i="13"/>
  <c r="E28" i="13"/>
  <c r="E27" i="13"/>
  <c r="E25" i="13"/>
  <c r="E24" i="13"/>
  <c r="E23" i="13"/>
  <c r="E22" i="13"/>
  <c r="E21" i="13"/>
  <c r="E20" i="13"/>
  <c r="E19" i="13"/>
  <c r="E14" i="13"/>
  <c r="E187" i="9"/>
  <c r="E186" i="9"/>
  <c r="E185" i="9"/>
  <c r="E184" i="9"/>
  <c r="E183" i="9"/>
  <c r="E182" i="9"/>
  <c r="E181" i="9"/>
  <c r="E180" i="9"/>
  <c r="E179" i="9"/>
  <c r="E177" i="9"/>
  <c r="E176" i="9"/>
  <c r="E175" i="9"/>
  <c r="E174" i="9"/>
  <c r="E173" i="9"/>
  <c r="E172" i="9"/>
  <c r="E171" i="9"/>
  <c r="E170" i="9"/>
  <c r="E169" i="9"/>
  <c r="E167" i="9"/>
  <c r="E166" i="9"/>
  <c r="E165" i="9"/>
  <c r="E164" i="9"/>
  <c r="E163" i="9"/>
  <c r="E162" i="9"/>
  <c r="E161" i="9"/>
  <c r="E160" i="9"/>
  <c r="E158" i="9"/>
  <c r="E157" i="9"/>
  <c r="E156" i="9"/>
  <c r="E155" i="9"/>
  <c r="E154" i="9"/>
  <c r="E151" i="9"/>
  <c r="E150" i="9"/>
  <c r="E149" i="9"/>
  <c r="E148" i="9"/>
  <c r="E147" i="9"/>
  <c r="E146" i="9"/>
  <c r="E145" i="9"/>
  <c r="E143" i="9"/>
  <c r="E142" i="9"/>
  <c r="E141" i="9"/>
  <c r="E140" i="9"/>
  <c r="E139" i="9"/>
  <c r="E136" i="9"/>
  <c r="E135" i="9"/>
  <c r="E134" i="9"/>
  <c r="E133" i="9"/>
  <c r="E132" i="9"/>
  <c r="E131" i="9"/>
  <c r="E130" i="9"/>
  <c r="E129" i="9"/>
  <c r="E127" i="9"/>
  <c r="E126" i="9"/>
  <c r="E125" i="9"/>
  <c r="E124" i="9"/>
  <c r="E123" i="9"/>
  <c r="E120" i="9"/>
  <c r="E119" i="9"/>
  <c r="E118" i="9"/>
  <c r="E117" i="9"/>
  <c r="E116" i="9"/>
  <c r="E115" i="9"/>
  <c r="E114" i="9"/>
  <c r="E113" i="9"/>
  <c r="E112" i="9"/>
  <c r="E110" i="9"/>
  <c r="E109" i="9"/>
  <c r="E108" i="9"/>
  <c r="E107" i="9"/>
  <c r="E104" i="9"/>
  <c r="E103" i="9"/>
  <c r="E102" i="9"/>
  <c r="E101" i="9"/>
  <c r="E100" i="9"/>
  <c r="E99" i="9"/>
  <c r="E98" i="9"/>
  <c r="E97" i="9"/>
  <c r="E96" i="9"/>
  <c r="E95" i="9"/>
  <c r="E94" i="9"/>
  <c r="E92" i="9"/>
  <c r="E91" i="9"/>
  <c r="E90" i="9"/>
  <c r="E89" i="9"/>
  <c r="E87" i="9"/>
  <c r="E86" i="9"/>
  <c r="E85" i="9"/>
  <c r="E84" i="9"/>
  <c r="E83" i="9"/>
  <c r="E82" i="9"/>
  <c r="E81" i="9"/>
  <c r="E80" i="9"/>
  <c r="E79" i="9"/>
  <c r="E78" i="9"/>
  <c r="E77" i="9"/>
  <c r="E76" i="9"/>
  <c r="E75" i="9"/>
  <c r="E74" i="9"/>
  <c r="E73" i="9"/>
  <c r="E72" i="9"/>
  <c r="E71" i="9"/>
  <c r="E70" i="9"/>
  <c r="E69" i="9"/>
  <c r="E67" i="9"/>
  <c r="E66" i="9"/>
  <c r="E65" i="9"/>
  <c r="E64" i="9"/>
  <c r="E63" i="9"/>
  <c r="E60" i="9"/>
  <c r="E59" i="9"/>
  <c r="E58" i="9"/>
  <c r="E57" i="9"/>
  <c r="E56" i="9"/>
  <c r="E55" i="9"/>
  <c r="E54" i="9"/>
  <c r="E53" i="9"/>
  <c r="E52" i="9"/>
  <c r="E51" i="9"/>
  <c r="E49" i="9"/>
  <c r="E48" i="9"/>
  <c r="E47" i="9"/>
  <c r="E46" i="9"/>
  <c r="E44" i="9"/>
  <c r="E42" i="9"/>
  <c r="E41" i="9"/>
  <c r="E40" i="9"/>
  <c r="E39" i="9"/>
  <c r="E38" i="9"/>
  <c r="E37" i="9"/>
  <c r="E36" i="9"/>
  <c r="E35" i="9"/>
  <c r="E34" i="9"/>
  <c r="E33" i="9"/>
  <c r="E32" i="9"/>
  <c r="E31" i="9"/>
  <c r="E30" i="9"/>
  <c r="E29" i="9"/>
  <c r="E28" i="9"/>
  <c r="E27" i="9"/>
  <c r="E25" i="9"/>
  <c r="E24" i="9"/>
  <c r="E23" i="9"/>
  <c r="E22" i="9"/>
  <c r="E21" i="9"/>
  <c r="E20" i="9"/>
  <c r="E19" i="9"/>
  <c r="E14" i="9"/>
  <c r="C187" i="9"/>
  <c r="C186" i="9"/>
  <c r="C185" i="9"/>
  <c r="C184" i="9"/>
  <c r="C183" i="9"/>
  <c r="C182" i="9"/>
  <c r="C181" i="9"/>
  <c r="C180" i="9"/>
  <c r="C179" i="9"/>
  <c r="C177" i="9"/>
  <c r="C176" i="9"/>
  <c r="C175" i="9"/>
  <c r="C174" i="9"/>
  <c r="C173" i="9"/>
  <c r="C172" i="9"/>
  <c r="C171" i="9"/>
  <c r="C170" i="9"/>
  <c r="C169" i="9"/>
  <c r="C167" i="9"/>
  <c r="C166" i="9"/>
  <c r="C165" i="9"/>
  <c r="C164" i="9"/>
  <c r="C163" i="9"/>
  <c r="C162" i="9"/>
  <c r="C161" i="9"/>
  <c r="C160" i="9"/>
  <c r="C158" i="9"/>
  <c r="C157" i="9"/>
  <c r="C156" i="9"/>
  <c r="C155" i="9"/>
  <c r="C154" i="9"/>
  <c r="C151" i="9"/>
  <c r="C150" i="9"/>
  <c r="C149" i="9"/>
  <c r="C148" i="9"/>
  <c r="C147" i="9"/>
  <c r="C146" i="9"/>
  <c r="C145" i="9"/>
  <c r="C143" i="9"/>
  <c r="C142" i="9"/>
  <c r="C141" i="9"/>
  <c r="C140" i="9"/>
  <c r="C139" i="9"/>
  <c r="C136" i="9"/>
  <c r="C135" i="9"/>
  <c r="C134" i="9"/>
  <c r="C133" i="9"/>
  <c r="C132" i="9"/>
  <c r="C131" i="9"/>
  <c r="C130" i="9"/>
  <c r="C129" i="9"/>
  <c r="C127" i="9"/>
  <c r="C126" i="9"/>
  <c r="C125" i="9"/>
  <c r="C124" i="9"/>
  <c r="C123" i="9"/>
  <c r="C120" i="9"/>
  <c r="C119" i="9"/>
  <c r="C118" i="9"/>
  <c r="C117" i="9"/>
  <c r="C116" i="9"/>
  <c r="C115" i="9"/>
  <c r="C114" i="9"/>
  <c r="C113" i="9"/>
  <c r="C112" i="9"/>
  <c r="C110" i="9"/>
  <c r="C109" i="9"/>
  <c r="C108" i="9"/>
  <c r="C107" i="9"/>
  <c r="C104" i="9"/>
  <c r="C103" i="9"/>
  <c r="C102" i="9"/>
  <c r="C101" i="9"/>
  <c r="C100" i="9"/>
  <c r="C99" i="9"/>
  <c r="C98" i="9"/>
  <c r="C97" i="9"/>
  <c r="C96" i="9"/>
  <c r="C95" i="9"/>
  <c r="C94" i="9"/>
  <c r="C92" i="9"/>
  <c r="C91" i="9"/>
  <c r="C90" i="9"/>
  <c r="C89" i="9"/>
  <c r="C87" i="9"/>
  <c r="C86" i="9"/>
  <c r="C85" i="9"/>
  <c r="C84" i="9"/>
  <c r="C83" i="9"/>
  <c r="C82" i="9"/>
  <c r="C81" i="9"/>
  <c r="C80" i="9"/>
  <c r="C79" i="9"/>
  <c r="C78" i="9"/>
  <c r="C77" i="9"/>
  <c r="C76" i="9"/>
  <c r="C75" i="9"/>
  <c r="C74" i="9"/>
  <c r="C73" i="9"/>
  <c r="C72" i="9"/>
  <c r="C71" i="9"/>
  <c r="C70" i="9"/>
  <c r="C69" i="9"/>
  <c r="C67" i="9"/>
  <c r="C66" i="9"/>
  <c r="C65" i="9"/>
  <c r="C64" i="9"/>
  <c r="C63" i="9"/>
  <c r="C60" i="9"/>
  <c r="C59" i="9"/>
  <c r="C58" i="9"/>
  <c r="C57" i="9"/>
  <c r="C56" i="9"/>
  <c r="C55" i="9"/>
  <c r="C54" i="9"/>
  <c r="C53" i="9"/>
  <c r="C52" i="9"/>
  <c r="C51" i="9"/>
  <c r="C49" i="9"/>
  <c r="C48" i="9"/>
  <c r="C47" i="9"/>
  <c r="C46" i="9"/>
  <c r="C44" i="9"/>
  <c r="C42" i="9"/>
  <c r="C41" i="9"/>
  <c r="C40" i="9"/>
  <c r="C39" i="9"/>
  <c r="C38" i="9"/>
  <c r="C37" i="9"/>
  <c r="C36" i="9"/>
  <c r="C35" i="9"/>
  <c r="C34" i="9"/>
  <c r="C33" i="9"/>
  <c r="C32" i="9"/>
  <c r="C31" i="9"/>
  <c r="C30" i="9"/>
  <c r="C29" i="9"/>
  <c r="C28" i="9"/>
  <c r="C27" i="9"/>
  <c r="C25" i="9"/>
  <c r="C24" i="9"/>
  <c r="C23" i="9"/>
  <c r="C22" i="9"/>
  <c r="C21" i="9"/>
  <c r="C20" i="9"/>
  <c r="C19" i="9"/>
  <c r="C14" i="9"/>
  <c r="C187" i="13"/>
  <c r="C186" i="13"/>
  <c r="C185" i="13"/>
  <c r="C184" i="13"/>
  <c r="C183" i="13"/>
  <c r="C182" i="13"/>
  <c r="C181" i="13"/>
  <c r="C180" i="13"/>
  <c r="C179" i="13"/>
  <c r="C177" i="13"/>
  <c r="C176" i="13"/>
  <c r="C175" i="13"/>
  <c r="C174" i="13"/>
  <c r="C173" i="13"/>
  <c r="C172" i="13"/>
  <c r="C171" i="13"/>
  <c r="C170" i="13"/>
  <c r="C169" i="13"/>
  <c r="C167" i="13"/>
  <c r="C166" i="13"/>
  <c r="C165" i="13"/>
  <c r="C164" i="13"/>
  <c r="C163" i="13"/>
  <c r="C162" i="13"/>
  <c r="C161" i="13"/>
  <c r="C160" i="13"/>
  <c r="C158" i="13"/>
  <c r="C157" i="13"/>
  <c r="C156" i="13"/>
  <c r="C155" i="13"/>
  <c r="C154" i="13"/>
  <c r="C151" i="13"/>
  <c r="C150" i="13"/>
  <c r="C149" i="13"/>
  <c r="C148" i="13"/>
  <c r="C147" i="13"/>
  <c r="C146" i="13"/>
  <c r="C145" i="13"/>
  <c r="C143" i="13"/>
  <c r="C142" i="13"/>
  <c r="C141" i="13"/>
  <c r="C140" i="13"/>
  <c r="C139" i="13"/>
  <c r="C136" i="13"/>
  <c r="C135" i="13"/>
  <c r="C134" i="13"/>
  <c r="C133" i="13"/>
  <c r="C132" i="13"/>
  <c r="C131" i="13"/>
  <c r="C130" i="13"/>
  <c r="C129" i="13"/>
  <c r="C127" i="13"/>
  <c r="C126" i="13"/>
  <c r="C125" i="13"/>
  <c r="C124" i="13"/>
  <c r="C123" i="13"/>
  <c r="C120" i="13"/>
  <c r="C119" i="13"/>
  <c r="C118" i="13"/>
  <c r="C117" i="13"/>
  <c r="C116" i="13"/>
  <c r="C115" i="13"/>
  <c r="C114" i="13"/>
  <c r="C113" i="13"/>
  <c r="C112" i="13"/>
  <c r="C110" i="13"/>
  <c r="C109" i="13"/>
  <c r="C108" i="13"/>
  <c r="C107" i="13"/>
  <c r="C104" i="13"/>
  <c r="C103" i="13"/>
  <c r="C102" i="13"/>
  <c r="C101" i="13"/>
  <c r="C100" i="13"/>
  <c r="C99" i="13"/>
  <c r="C98" i="13"/>
  <c r="C97" i="13"/>
  <c r="C96" i="13"/>
  <c r="C95" i="13"/>
  <c r="C94" i="13"/>
  <c r="C92" i="13"/>
  <c r="C91" i="13"/>
  <c r="C90" i="13"/>
  <c r="C89" i="13"/>
  <c r="C87" i="13"/>
  <c r="C86" i="13"/>
  <c r="C85" i="13"/>
  <c r="C84" i="13"/>
  <c r="C83" i="13"/>
  <c r="C82" i="13"/>
  <c r="C81" i="13"/>
  <c r="C80" i="13"/>
  <c r="C79" i="13"/>
  <c r="C78" i="13"/>
  <c r="C77" i="13"/>
  <c r="C76" i="13"/>
  <c r="C75" i="13"/>
  <c r="C74" i="13"/>
  <c r="C73" i="13"/>
  <c r="C72" i="13"/>
  <c r="C71" i="13"/>
  <c r="C70" i="13"/>
  <c r="C69" i="13"/>
  <c r="C67" i="13"/>
  <c r="C66" i="13"/>
  <c r="C65" i="13"/>
  <c r="C64" i="13"/>
  <c r="C63" i="13"/>
  <c r="C60" i="13"/>
  <c r="C59" i="13"/>
  <c r="C58" i="13"/>
  <c r="C57" i="13"/>
  <c r="C56" i="13"/>
  <c r="C55" i="13"/>
  <c r="C54" i="13"/>
  <c r="C53" i="13"/>
  <c r="C52" i="13"/>
  <c r="C51" i="13"/>
  <c r="C49" i="13"/>
  <c r="C48" i="13"/>
  <c r="C47" i="13"/>
  <c r="C46" i="13"/>
  <c r="C44" i="13"/>
  <c r="C42" i="13"/>
  <c r="C41" i="13"/>
  <c r="C40" i="13"/>
  <c r="C39" i="13"/>
  <c r="C38" i="13"/>
  <c r="C37" i="13"/>
  <c r="C36" i="13"/>
  <c r="C35" i="13"/>
  <c r="C34" i="13"/>
  <c r="C33" i="13"/>
  <c r="C32" i="13"/>
  <c r="C31" i="13"/>
  <c r="C30" i="13"/>
  <c r="C29" i="13"/>
  <c r="C28" i="13"/>
  <c r="C27" i="13"/>
  <c r="C25" i="13"/>
  <c r="C24" i="13"/>
  <c r="C23" i="13"/>
  <c r="C22" i="13"/>
  <c r="C21" i="13"/>
  <c r="C20" i="13"/>
  <c r="C19" i="13"/>
  <c r="C14" i="13"/>
  <c r="C187" i="14"/>
  <c r="C186" i="14"/>
  <c r="C185" i="14"/>
  <c r="C184" i="14"/>
  <c r="C183" i="14"/>
  <c r="C182" i="14"/>
  <c r="C181" i="14"/>
  <c r="C180" i="14"/>
  <c r="C179" i="14"/>
  <c r="C177" i="14"/>
  <c r="C176" i="14"/>
  <c r="C175" i="14"/>
  <c r="C174" i="14"/>
  <c r="C173" i="14"/>
  <c r="C172" i="14"/>
  <c r="C171" i="14"/>
  <c r="C170" i="14"/>
  <c r="C169" i="14"/>
  <c r="C167" i="14"/>
  <c r="C166" i="14"/>
  <c r="C165" i="14"/>
  <c r="C164" i="14"/>
  <c r="C163" i="14"/>
  <c r="C162" i="14"/>
  <c r="C161" i="14"/>
  <c r="C160" i="14"/>
  <c r="C158" i="14"/>
  <c r="C157" i="14"/>
  <c r="C156" i="14"/>
  <c r="C155" i="14"/>
  <c r="C154" i="14"/>
  <c r="C151" i="14"/>
  <c r="C150" i="14"/>
  <c r="C149" i="14"/>
  <c r="C148" i="14"/>
  <c r="C147" i="14"/>
  <c r="C146" i="14"/>
  <c r="C145" i="14"/>
  <c r="C143" i="14"/>
  <c r="C142" i="14"/>
  <c r="C141" i="14"/>
  <c r="C140" i="14"/>
  <c r="C139" i="14"/>
  <c r="C136" i="14"/>
  <c r="C135" i="14"/>
  <c r="C134" i="14"/>
  <c r="C133" i="14"/>
  <c r="C132" i="14"/>
  <c r="C131" i="14"/>
  <c r="C130" i="14"/>
  <c r="C129" i="14"/>
  <c r="C127" i="14"/>
  <c r="C126" i="14"/>
  <c r="C125" i="14"/>
  <c r="C124" i="14"/>
  <c r="C123" i="14"/>
  <c r="C120" i="14"/>
  <c r="C119" i="14"/>
  <c r="C118" i="14"/>
  <c r="C117" i="14"/>
  <c r="C116" i="14"/>
  <c r="C115" i="14"/>
  <c r="C114" i="14"/>
  <c r="C113" i="14"/>
  <c r="C112" i="14"/>
  <c r="C110" i="14"/>
  <c r="C109" i="14"/>
  <c r="C108" i="14"/>
  <c r="C107" i="14"/>
  <c r="C104" i="14"/>
  <c r="C103" i="14"/>
  <c r="C102" i="14"/>
  <c r="C101" i="14"/>
  <c r="C100" i="14"/>
  <c r="C99" i="14"/>
  <c r="C98" i="14"/>
  <c r="C97" i="14"/>
  <c r="C96" i="14"/>
  <c r="C95" i="14"/>
  <c r="C94" i="14"/>
  <c r="C92" i="14"/>
  <c r="C91" i="14"/>
  <c r="C90" i="14"/>
  <c r="C89" i="14"/>
  <c r="C87" i="14"/>
  <c r="C86" i="14"/>
  <c r="C85" i="14"/>
  <c r="C84" i="14"/>
  <c r="C83" i="14"/>
  <c r="C82" i="14"/>
  <c r="C81" i="14"/>
  <c r="C80" i="14"/>
  <c r="C79" i="14"/>
  <c r="C78" i="14"/>
  <c r="C77" i="14"/>
  <c r="C76" i="14"/>
  <c r="C75" i="14"/>
  <c r="C74" i="14"/>
  <c r="C73" i="14"/>
  <c r="C72" i="14"/>
  <c r="C71" i="14"/>
  <c r="C70" i="14"/>
  <c r="C69" i="14"/>
  <c r="C67" i="14"/>
  <c r="C66" i="14"/>
  <c r="C65" i="14"/>
  <c r="C64" i="14"/>
  <c r="C63" i="14"/>
  <c r="C60" i="14"/>
  <c r="C59" i="14"/>
  <c r="C58" i="14"/>
  <c r="C57" i="14"/>
  <c r="C56" i="14"/>
  <c r="C55" i="14"/>
  <c r="C54" i="14"/>
  <c r="C53" i="14"/>
  <c r="C52" i="14"/>
  <c r="C51" i="14"/>
  <c r="C49" i="14"/>
  <c r="C48" i="14"/>
  <c r="C47" i="14"/>
  <c r="C46" i="14"/>
  <c r="C44" i="14"/>
  <c r="C42" i="14"/>
  <c r="C41" i="14"/>
  <c r="C40" i="14"/>
  <c r="C39" i="14"/>
  <c r="C38" i="14"/>
  <c r="C37" i="14"/>
  <c r="C36" i="14"/>
  <c r="C35" i="14"/>
  <c r="C34" i="14"/>
  <c r="C33" i="14"/>
  <c r="C32" i="14"/>
  <c r="C31" i="14"/>
  <c r="C30" i="14"/>
  <c r="C29" i="14"/>
  <c r="C28" i="14"/>
  <c r="C27" i="14"/>
  <c r="C25" i="14"/>
  <c r="C24" i="14"/>
  <c r="C23" i="14"/>
  <c r="C22" i="14"/>
  <c r="C21" i="14"/>
  <c r="C20" i="14"/>
  <c r="C19" i="14"/>
  <c r="C14" i="14"/>
  <c r="C187" i="15"/>
  <c r="C186" i="15"/>
  <c r="C185" i="15"/>
  <c r="C184" i="15"/>
  <c r="C183" i="15"/>
  <c r="C182" i="15"/>
  <c r="C181" i="15"/>
  <c r="C180" i="15"/>
  <c r="C179" i="15"/>
  <c r="C177" i="15"/>
  <c r="C176" i="15"/>
  <c r="C175" i="15"/>
  <c r="C174" i="15"/>
  <c r="C173" i="15"/>
  <c r="C172" i="15"/>
  <c r="C171" i="15"/>
  <c r="C170" i="15"/>
  <c r="C169" i="15"/>
  <c r="C167" i="15"/>
  <c r="C166" i="15"/>
  <c r="C165" i="15"/>
  <c r="C164" i="15"/>
  <c r="C163" i="15"/>
  <c r="C162" i="15"/>
  <c r="C161" i="15"/>
  <c r="C160" i="15"/>
  <c r="C158" i="15"/>
  <c r="C157" i="15"/>
  <c r="C156" i="15"/>
  <c r="C155" i="15"/>
  <c r="C154" i="15"/>
  <c r="C151" i="15"/>
  <c r="C150" i="15"/>
  <c r="C149" i="15"/>
  <c r="C148" i="15"/>
  <c r="C147" i="15"/>
  <c r="C146" i="15"/>
  <c r="C145" i="15"/>
  <c r="C143" i="15"/>
  <c r="C142" i="15"/>
  <c r="C141" i="15"/>
  <c r="C140" i="15"/>
  <c r="C139" i="15"/>
  <c r="C136" i="15"/>
  <c r="C135" i="15"/>
  <c r="C134" i="15"/>
  <c r="C133" i="15"/>
  <c r="C132" i="15"/>
  <c r="C131" i="15"/>
  <c r="C130" i="15"/>
  <c r="C129" i="15"/>
  <c r="C127" i="15"/>
  <c r="C126" i="15"/>
  <c r="C125" i="15"/>
  <c r="C124" i="15"/>
  <c r="C123" i="15"/>
  <c r="C120" i="15"/>
  <c r="C119" i="15"/>
  <c r="C118" i="15"/>
  <c r="C117" i="15"/>
  <c r="C116" i="15"/>
  <c r="C115" i="15"/>
  <c r="C114" i="15"/>
  <c r="C113" i="15"/>
  <c r="C112" i="15"/>
  <c r="C110" i="15"/>
  <c r="C109" i="15"/>
  <c r="C108" i="15"/>
  <c r="C107" i="15"/>
  <c r="C104" i="15"/>
  <c r="C103" i="15"/>
  <c r="C102" i="15"/>
  <c r="C101" i="15"/>
  <c r="C100" i="15"/>
  <c r="C99" i="15"/>
  <c r="C98" i="15"/>
  <c r="C97" i="15"/>
  <c r="C96" i="15"/>
  <c r="C95" i="15"/>
  <c r="C94" i="15"/>
  <c r="C92" i="15"/>
  <c r="C91" i="15"/>
  <c r="C90" i="15"/>
  <c r="C89" i="15"/>
  <c r="C87" i="15"/>
  <c r="C86" i="15"/>
  <c r="C85" i="15"/>
  <c r="C84" i="15"/>
  <c r="C83" i="15"/>
  <c r="C82" i="15"/>
  <c r="C81" i="15"/>
  <c r="C80" i="15"/>
  <c r="C79" i="15"/>
  <c r="C78" i="15"/>
  <c r="C77" i="15"/>
  <c r="C76" i="15"/>
  <c r="C75" i="15"/>
  <c r="C74" i="15"/>
  <c r="C73" i="15"/>
  <c r="C72" i="15"/>
  <c r="C71" i="15"/>
  <c r="C70" i="15"/>
  <c r="C69" i="15"/>
  <c r="C67" i="15"/>
  <c r="C66" i="15"/>
  <c r="C65" i="15"/>
  <c r="C64" i="15"/>
  <c r="C63" i="15"/>
  <c r="C60" i="15"/>
  <c r="C59" i="15"/>
  <c r="C58" i="15"/>
  <c r="C57" i="15"/>
  <c r="C56" i="15"/>
  <c r="C55" i="15"/>
  <c r="C54" i="15"/>
  <c r="C53" i="15"/>
  <c r="C52" i="15"/>
  <c r="C51" i="15"/>
  <c r="C49" i="15"/>
  <c r="C48" i="15"/>
  <c r="C47" i="15"/>
  <c r="C46" i="15"/>
  <c r="C44" i="15"/>
  <c r="C42" i="15"/>
  <c r="C41" i="15"/>
  <c r="C40" i="15"/>
  <c r="C39" i="15"/>
  <c r="C38" i="15"/>
  <c r="C37" i="15"/>
  <c r="C36" i="15"/>
  <c r="C35" i="15"/>
  <c r="C34" i="15"/>
  <c r="C33" i="15"/>
  <c r="C32" i="15"/>
  <c r="C31" i="15"/>
  <c r="C30" i="15"/>
  <c r="C29" i="15"/>
  <c r="C28" i="15"/>
  <c r="C27" i="15"/>
  <c r="C25" i="15"/>
  <c r="C24" i="15"/>
  <c r="C23" i="15"/>
  <c r="C22" i="15"/>
  <c r="C21" i="15"/>
  <c r="C20" i="15"/>
  <c r="C19" i="15"/>
  <c r="C14" i="15"/>
  <c r="C186" i="16"/>
  <c r="C185" i="16"/>
  <c r="C182" i="16"/>
  <c r="C180" i="16"/>
  <c r="C177" i="16"/>
  <c r="C176" i="16"/>
  <c r="C175" i="16"/>
  <c r="C174" i="16"/>
  <c r="C173" i="16"/>
  <c r="C172" i="16"/>
  <c r="C171" i="16"/>
  <c r="C170" i="16"/>
  <c r="C169" i="16"/>
  <c r="C167" i="16"/>
  <c r="C166" i="16"/>
  <c r="C165" i="16"/>
  <c r="C164" i="16"/>
  <c r="C163" i="16"/>
  <c r="C162" i="16"/>
  <c r="C161" i="16"/>
  <c r="C160" i="16"/>
  <c r="C158" i="16"/>
  <c r="C157" i="16"/>
  <c r="C156" i="16"/>
  <c r="C155" i="16"/>
  <c r="C154" i="16"/>
  <c r="C150" i="16"/>
  <c r="C148" i="16"/>
  <c r="C147" i="16"/>
  <c r="C146" i="16"/>
  <c r="C145" i="16"/>
  <c r="C142" i="16"/>
  <c r="C141" i="16"/>
  <c r="C140" i="16"/>
  <c r="C139" i="16"/>
  <c r="C135" i="16"/>
  <c r="C133" i="16"/>
  <c r="C132" i="16"/>
  <c r="C131" i="16"/>
  <c r="C130" i="16"/>
  <c r="C129" i="16"/>
  <c r="C126" i="16"/>
  <c r="C125" i="16"/>
  <c r="C124" i="16"/>
  <c r="C123" i="16"/>
  <c r="C120" i="16"/>
  <c r="C119" i="16"/>
  <c r="C118" i="16"/>
  <c r="C117" i="16"/>
  <c r="C116" i="16"/>
  <c r="C115" i="16"/>
  <c r="C114" i="16"/>
  <c r="C113" i="16"/>
  <c r="C112" i="16"/>
  <c r="C110" i="16"/>
  <c r="C109" i="16"/>
  <c r="C108" i="16"/>
  <c r="C107" i="16"/>
  <c r="C104" i="16"/>
  <c r="C103" i="16"/>
  <c r="C102" i="16"/>
  <c r="C101" i="16"/>
  <c r="C100" i="16"/>
  <c r="C99" i="16"/>
  <c r="C98" i="16"/>
  <c r="C97" i="16"/>
  <c r="C96" i="16"/>
  <c r="C95" i="16"/>
  <c r="C94" i="16"/>
  <c r="C92" i="16"/>
  <c r="C91" i="16"/>
  <c r="C90" i="16"/>
  <c r="C89" i="16"/>
  <c r="C87" i="16"/>
  <c r="C86" i="16"/>
  <c r="C85" i="16"/>
  <c r="C84" i="16"/>
  <c r="C83" i="16"/>
  <c r="C82" i="16"/>
  <c r="C81" i="16"/>
  <c r="C80" i="16"/>
  <c r="C79" i="16"/>
  <c r="C78" i="16"/>
  <c r="C77" i="16"/>
  <c r="C76" i="16"/>
  <c r="C75" i="16"/>
  <c r="C74" i="16"/>
  <c r="C73" i="16"/>
  <c r="C72" i="16"/>
  <c r="C71" i="16"/>
  <c r="C70" i="16"/>
  <c r="C69" i="16"/>
  <c r="C67" i="16"/>
  <c r="C66" i="16"/>
  <c r="C65" i="16"/>
  <c r="C64" i="16"/>
  <c r="C63" i="16"/>
  <c r="C59" i="16"/>
  <c r="C57" i="16"/>
  <c r="C56" i="16"/>
  <c r="C55" i="16"/>
  <c r="C54" i="16"/>
  <c r="C53" i="16"/>
  <c r="C52" i="16"/>
  <c r="C51" i="16"/>
  <c r="C49" i="16"/>
  <c r="C48" i="16"/>
  <c r="C47" i="16"/>
  <c r="C46" i="16"/>
  <c r="C44" i="16"/>
  <c r="C42" i="16"/>
  <c r="C41" i="16"/>
  <c r="C40" i="16"/>
  <c r="C39" i="16"/>
  <c r="C38" i="16"/>
  <c r="C37" i="16"/>
  <c r="C36" i="16"/>
  <c r="C35" i="16"/>
  <c r="C34" i="16"/>
  <c r="C33" i="16"/>
  <c r="C32" i="16"/>
  <c r="C31" i="16"/>
  <c r="C30" i="16"/>
  <c r="C29" i="16"/>
  <c r="C28" i="16"/>
  <c r="C27" i="16"/>
  <c r="C24" i="16"/>
  <c r="C23" i="16"/>
  <c r="C22" i="16"/>
  <c r="C21" i="16"/>
  <c r="C20" i="16"/>
  <c r="C19" i="16"/>
  <c r="C13" i="17"/>
  <c r="B248" i="17" l="1"/>
  <c r="B249" i="17" s="1"/>
  <c r="C249" i="17" s="1"/>
  <c r="D260" i="17"/>
  <c r="B255" i="17"/>
  <c r="B260" i="17" s="1"/>
  <c r="C260" i="17" s="1"/>
  <c r="H260" i="17"/>
  <c r="H104" i="17"/>
  <c r="I102" i="17"/>
  <c r="H120" i="17"/>
  <c r="I118" i="17"/>
  <c r="D282" i="17"/>
  <c r="D104" i="17"/>
  <c r="E102" i="17"/>
  <c r="D120" i="17"/>
  <c r="E118" i="17"/>
  <c r="E25" i="17"/>
  <c r="I25" i="17"/>
  <c r="E44" i="17"/>
  <c r="I44" i="17"/>
  <c r="E67" i="17"/>
  <c r="I67" i="17"/>
  <c r="E87" i="17"/>
  <c r="I87" i="17"/>
  <c r="E110" i="17"/>
  <c r="I110" i="17"/>
  <c r="F134" i="17"/>
  <c r="F149" i="17"/>
  <c r="D165" i="17"/>
  <c r="D177" i="17"/>
  <c r="D249" i="17"/>
  <c r="B268" i="17"/>
  <c r="B273" i="17" s="1"/>
  <c r="C273" i="17" s="1"/>
  <c r="H282" i="17"/>
  <c r="D57" i="17"/>
  <c r="E57" i="17" s="1"/>
  <c r="H57" i="17"/>
  <c r="I57" i="17" s="1"/>
  <c r="B57" i="17"/>
  <c r="C57" i="17" s="1"/>
  <c r="F57" i="17"/>
  <c r="G57" i="17" s="1"/>
  <c r="B101" i="17"/>
  <c r="C101" i="17" s="1"/>
  <c r="F101" i="17"/>
  <c r="G101" i="17" s="1"/>
  <c r="B118" i="17"/>
  <c r="F118" i="17"/>
  <c r="H134" i="17"/>
  <c r="H149" i="17"/>
  <c r="H165" i="17"/>
  <c r="H177" i="17"/>
  <c r="F249" i="17"/>
  <c r="D134" i="17"/>
  <c r="D149" i="17"/>
  <c r="G25" i="17"/>
  <c r="G44" i="17"/>
  <c r="B134" i="17"/>
  <c r="B149" i="17"/>
  <c r="B165" i="17"/>
  <c r="F165" i="17"/>
  <c r="B177" i="17"/>
  <c r="F177" i="17"/>
  <c r="H285" i="13"/>
  <c r="F285" i="13"/>
  <c r="D285" i="13"/>
  <c r="B285" i="13"/>
  <c r="B286" i="13" s="1"/>
  <c r="B288" i="13" s="1"/>
  <c r="H276" i="13"/>
  <c r="F276" i="13"/>
  <c r="D276" i="13"/>
  <c r="B276" i="13"/>
  <c r="B277" i="13" s="1"/>
  <c r="B282" i="13" s="1"/>
  <c r="C282" i="13" s="1"/>
  <c r="H266" i="13"/>
  <c r="F266" i="13"/>
  <c r="D266" i="13"/>
  <c r="B266" i="13"/>
  <c r="H265" i="13"/>
  <c r="F265" i="13"/>
  <c r="D265" i="13"/>
  <c r="B265" i="13"/>
  <c r="H254" i="13"/>
  <c r="F254" i="13"/>
  <c r="D254" i="13"/>
  <c r="B254" i="13"/>
  <c r="B291" i="13"/>
  <c r="B290" i="13"/>
  <c r="B292" i="13" s="1"/>
  <c r="C292" i="13" s="1"/>
  <c r="H286" i="13"/>
  <c r="H288" i="13" s="1"/>
  <c r="F286" i="13"/>
  <c r="F288" i="13" s="1"/>
  <c r="D286" i="13"/>
  <c r="D288" i="13" s="1"/>
  <c r="H278" i="13"/>
  <c r="H281" i="13" s="1"/>
  <c r="F278" i="13"/>
  <c r="F281" i="13" s="1"/>
  <c r="D278" i="13"/>
  <c r="D281" i="13" s="1"/>
  <c r="B278" i="13"/>
  <c r="B281" i="13" s="1"/>
  <c r="H277" i="13"/>
  <c r="H282" i="13" s="1"/>
  <c r="F277" i="13"/>
  <c r="D277" i="13"/>
  <c r="D282" i="13" s="1"/>
  <c r="H271" i="13"/>
  <c r="F271" i="13"/>
  <c r="D271" i="13"/>
  <c r="B271" i="13"/>
  <c r="H270" i="13"/>
  <c r="F270" i="13"/>
  <c r="D270" i="13"/>
  <c r="B270" i="13"/>
  <c r="H269" i="13"/>
  <c r="H272" i="13" s="1"/>
  <c r="F269" i="13"/>
  <c r="F272" i="13" s="1"/>
  <c r="D269" i="13"/>
  <c r="D272" i="13" s="1"/>
  <c r="B269" i="13"/>
  <c r="B272" i="13" s="1"/>
  <c r="H267" i="13"/>
  <c r="H263" i="13"/>
  <c r="H264" i="13" s="1"/>
  <c r="H268" i="13" s="1"/>
  <c r="H273" i="13" s="1"/>
  <c r="F263" i="13"/>
  <c r="D263" i="13"/>
  <c r="B263" i="13"/>
  <c r="H258" i="13"/>
  <c r="F258" i="13"/>
  <c r="D258" i="13"/>
  <c r="B258" i="13"/>
  <c r="H257" i="13"/>
  <c r="F257" i="13"/>
  <c r="D257" i="13"/>
  <c r="B257" i="13"/>
  <c r="H256" i="13"/>
  <c r="H259" i="13" s="1"/>
  <c r="F256" i="13"/>
  <c r="F259" i="13" s="1"/>
  <c r="D256" i="13"/>
  <c r="D259" i="13" s="1"/>
  <c r="B256" i="13"/>
  <c r="B259" i="13" s="1"/>
  <c r="H252" i="13"/>
  <c r="H253" i="13" s="1"/>
  <c r="H255" i="13" s="1"/>
  <c r="F252" i="13"/>
  <c r="F253" i="13" s="1"/>
  <c r="F255" i="13" s="1"/>
  <c r="D252" i="13"/>
  <c r="D253" i="13" s="1"/>
  <c r="D255" i="13" s="1"/>
  <c r="B252" i="13"/>
  <c r="B253" i="13" s="1"/>
  <c r="H248" i="13"/>
  <c r="H249" i="13" s="1"/>
  <c r="F248" i="13"/>
  <c r="F249" i="13" s="1"/>
  <c r="D248" i="13"/>
  <c r="B248" i="13"/>
  <c r="B249" i="13" s="1"/>
  <c r="C249" i="13" s="1"/>
  <c r="D249" i="13"/>
  <c r="H244" i="16"/>
  <c r="F244" i="16"/>
  <c r="D244" i="16"/>
  <c r="B244" i="16"/>
  <c r="G177" i="17" l="1"/>
  <c r="F186" i="17"/>
  <c r="C149" i="17"/>
  <c r="B151" i="17"/>
  <c r="I177" i="17"/>
  <c r="H186" i="17"/>
  <c r="G118" i="17"/>
  <c r="F120" i="17"/>
  <c r="G149" i="17"/>
  <c r="F151" i="17"/>
  <c r="C177" i="17"/>
  <c r="B186" i="17"/>
  <c r="C134" i="17"/>
  <c r="B136" i="17"/>
  <c r="I165" i="17"/>
  <c r="H167" i="17"/>
  <c r="C118" i="17"/>
  <c r="B120" i="17"/>
  <c r="G134" i="17"/>
  <c r="F136" i="17"/>
  <c r="D182" i="17"/>
  <c r="E120" i="17"/>
  <c r="H180" i="17"/>
  <c r="I104" i="17"/>
  <c r="G165" i="17"/>
  <c r="F167" i="17"/>
  <c r="E134" i="17"/>
  <c r="D136" i="17"/>
  <c r="I149" i="17"/>
  <c r="H151" i="17"/>
  <c r="F102" i="17"/>
  <c r="F58" i="17"/>
  <c r="H58" i="17"/>
  <c r="E177" i="17"/>
  <c r="D186" i="17"/>
  <c r="E149" i="17"/>
  <c r="D151" i="17"/>
  <c r="C165" i="17"/>
  <c r="B167" i="17"/>
  <c r="I134" i="17"/>
  <c r="H136" i="17"/>
  <c r="B102" i="17"/>
  <c r="B58" i="17"/>
  <c r="D58" i="17"/>
  <c r="E165" i="17"/>
  <c r="D167" i="17"/>
  <c r="D180" i="17"/>
  <c r="E104" i="17"/>
  <c r="H182" i="17"/>
  <c r="I120" i="17"/>
  <c r="B255" i="13"/>
  <c r="B260" i="13"/>
  <c r="C260" i="13" s="1"/>
  <c r="H260" i="13"/>
  <c r="F282" i="13"/>
  <c r="D260" i="13"/>
  <c r="D267" i="13"/>
  <c r="B267" i="13"/>
  <c r="F260" i="13"/>
  <c r="F267" i="13"/>
  <c r="F264" i="13"/>
  <c r="B264" i="13"/>
  <c r="B268" i="13" s="1"/>
  <c r="B273" i="13" s="1"/>
  <c r="C273" i="13" s="1"/>
  <c r="D264" i="13"/>
  <c r="D268" i="13" s="1"/>
  <c r="D273" i="13" s="1"/>
  <c r="I182" i="17" l="1"/>
  <c r="E58" i="17"/>
  <c r="G58" i="17"/>
  <c r="E136" i="17"/>
  <c r="D183" i="17"/>
  <c r="E183" i="17" s="1"/>
  <c r="G136" i="17"/>
  <c r="F183" i="17"/>
  <c r="G183" i="17" s="1"/>
  <c r="I167" i="17"/>
  <c r="H185" i="17"/>
  <c r="I185" i="17" s="1"/>
  <c r="C186" i="17"/>
  <c r="B220" i="17"/>
  <c r="F182" i="17"/>
  <c r="G120" i="17"/>
  <c r="C151" i="17"/>
  <c r="B184" i="17"/>
  <c r="C184" i="17" s="1"/>
  <c r="C167" i="17"/>
  <c r="B185" i="17"/>
  <c r="C185" i="17" s="1"/>
  <c r="D218" i="17"/>
  <c r="E180" i="17"/>
  <c r="C58" i="17"/>
  <c r="D220" i="17"/>
  <c r="E186" i="17"/>
  <c r="G102" i="17"/>
  <c r="F104" i="17"/>
  <c r="H218" i="17"/>
  <c r="I180" i="17"/>
  <c r="E167" i="17"/>
  <c r="D185" i="17"/>
  <c r="E185" i="17" s="1"/>
  <c r="C102" i="17"/>
  <c r="B104" i="17"/>
  <c r="I151" i="17"/>
  <c r="H184" i="17"/>
  <c r="I184" i="17" s="1"/>
  <c r="G167" i="17"/>
  <c r="F185" i="17"/>
  <c r="G185" i="17" s="1"/>
  <c r="B182" i="17"/>
  <c r="C120" i="17"/>
  <c r="C136" i="17"/>
  <c r="B183" i="17"/>
  <c r="C183" i="17" s="1"/>
  <c r="G151" i="17"/>
  <c r="F184" i="17"/>
  <c r="G184" i="17" s="1"/>
  <c r="H220" i="17"/>
  <c r="I186" i="17"/>
  <c r="G186" i="17"/>
  <c r="F220" i="17"/>
  <c r="I136" i="17"/>
  <c r="H183" i="17"/>
  <c r="I183" i="17" s="1"/>
  <c r="E151" i="17"/>
  <c r="D184" i="17"/>
  <c r="E184" i="17" s="1"/>
  <c r="I58" i="17"/>
  <c r="D219" i="17"/>
  <c r="E182" i="17"/>
  <c r="F268" i="13"/>
  <c r="F273" i="13" s="1"/>
  <c r="B3" i="13"/>
  <c r="H246" i="16"/>
  <c r="F246" i="16"/>
  <c r="D246" i="16"/>
  <c r="B246" i="16"/>
  <c r="H245" i="16"/>
  <c r="F245" i="16"/>
  <c r="D245" i="16"/>
  <c r="B245" i="16"/>
  <c r="H285" i="16"/>
  <c r="H286" i="16" s="1"/>
  <c r="H288" i="16" s="1"/>
  <c r="F285" i="16"/>
  <c r="F286" i="16" s="1"/>
  <c r="F288" i="16" s="1"/>
  <c r="D285" i="16"/>
  <c r="B285" i="16"/>
  <c r="B286" i="16" s="1"/>
  <c r="B288" i="16" s="1"/>
  <c r="H276" i="16"/>
  <c r="H277" i="16" s="1"/>
  <c r="F276" i="16"/>
  <c r="F277" i="16" s="1"/>
  <c r="D276" i="16"/>
  <c r="B276" i="16"/>
  <c r="B277" i="16" s="1"/>
  <c r="H265" i="16"/>
  <c r="F265" i="16"/>
  <c r="D265" i="16"/>
  <c r="B265" i="16"/>
  <c r="H254" i="16"/>
  <c r="F254" i="16"/>
  <c r="D254" i="16"/>
  <c r="B254" i="16"/>
  <c r="H285" i="15"/>
  <c r="H286" i="15" s="1"/>
  <c r="H288" i="15" s="1"/>
  <c r="F285" i="15"/>
  <c r="D285" i="15"/>
  <c r="D286" i="15" s="1"/>
  <c r="D288" i="15" s="1"/>
  <c r="B285" i="15"/>
  <c r="B286" i="15" s="1"/>
  <c r="B288" i="15" s="1"/>
  <c r="H276" i="15"/>
  <c r="H277" i="15" s="1"/>
  <c r="H282" i="15" s="1"/>
  <c r="F276" i="15"/>
  <c r="D276" i="15"/>
  <c r="B276" i="15"/>
  <c r="B277" i="15" s="1"/>
  <c r="H265" i="15"/>
  <c r="F265" i="15"/>
  <c r="D265" i="15"/>
  <c r="B265" i="15"/>
  <c r="H254" i="15"/>
  <c r="F254" i="15"/>
  <c r="D254" i="15"/>
  <c r="B254" i="15"/>
  <c r="H285" i="14"/>
  <c r="H286" i="14" s="1"/>
  <c r="H288" i="14" s="1"/>
  <c r="F285" i="14"/>
  <c r="F286" i="14" s="1"/>
  <c r="F288" i="14" s="1"/>
  <c r="D285" i="14"/>
  <c r="B285" i="14"/>
  <c r="B286" i="14" s="1"/>
  <c r="B288" i="14" s="1"/>
  <c r="H276" i="14"/>
  <c r="H277" i="14" s="1"/>
  <c r="F276" i="14"/>
  <c r="F277" i="14" s="1"/>
  <c r="D276" i="14"/>
  <c r="D277" i="14" s="1"/>
  <c r="B276" i="14"/>
  <c r="B277" i="14" s="1"/>
  <c r="H265" i="14"/>
  <c r="F265" i="14"/>
  <c r="D265" i="14"/>
  <c r="B265" i="14"/>
  <c r="H254" i="14"/>
  <c r="F254" i="14"/>
  <c r="D254" i="14"/>
  <c r="B254" i="14"/>
  <c r="B278" i="16"/>
  <c r="B281" i="16" s="1"/>
  <c r="B271" i="16"/>
  <c r="B270" i="16"/>
  <c r="B269" i="16"/>
  <c r="B263" i="16"/>
  <c r="B264" i="16" s="1"/>
  <c r="B258" i="16"/>
  <c r="B257" i="16"/>
  <c r="B256" i="16"/>
  <c r="B259" i="16" s="1"/>
  <c r="B252" i="16"/>
  <c r="B253" i="16" s="1"/>
  <c r="B242" i="16"/>
  <c r="B278" i="15"/>
  <c r="B281" i="15" s="1"/>
  <c r="B271" i="15"/>
  <c r="B270" i="15"/>
  <c r="B269" i="15"/>
  <c r="B263" i="15"/>
  <c r="B264" i="15" s="1"/>
  <c r="B258" i="15"/>
  <c r="B257" i="15"/>
  <c r="B256" i="15"/>
  <c r="B252" i="15"/>
  <c r="B253" i="15" s="1"/>
  <c r="B278" i="14"/>
  <c r="B281" i="14" s="1"/>
  <c r="B271" i="14"/>
  <c r="B270" i="14"/>
  <c r="B269" i="14"/>
  <c r="B263" i="14"/>
  <c r="B266" i="15" s="1"/>
  <c r="B258" i="14"/>
  <c r="B257" i="14"/>
  <c r="B256" i="14"/>
  <c r="B252" i="14"/>
  <c r="B253" i="14" s="1"/>
  <c r="H278" i="16"/>
  <c r="H281" i="16" s="1"/>
  <c r="H271" i="16"/>
  <c r="H270" i="16"/>
  <c r="H269" i="16"/>
  <c r="H263" i="16"/>
  <c r="H264" i="16" s="1"/>
  <c r="H258" i="16"/>
  <c r="H257" i="16"/>
  <c r="H256" i="16"/>
  <c r="H252" i="16"/>
  <c r="H253" i="16" s="1"/>
  <c r="H242" i="16"/>
  <c r="F278" i="16"/>
  <c r="F281" i="16" s="1"/>
  <c r="F271" i="16"/>
  <c r="F270" i="16"/>
  <c r="F269" i="16"/>
  <c r="F263" i="16"/>
  <c r="F258" i="16"/>
  <c r="F257" i="16"/>
  <c r="F256" i="16"/>
  <c r="F252" i="16"/>
  <c r="F253" i="16" s="1"/>
  <c r="F242" i="16"/>
  <c r="D286" i="16"/>
  <c r="D288" i="16" s="1"/>
  <c r="D278" i="16"/>
  <c r="D281" i="16" s="1"/>
  <c r="D277" i="16"/>
  <c r="D271" i="16"/>
  <c r="D270" i="16"/>
  <c r="D269" i="16"/>
  <c r="D263" i="16"/>
  <c r="D264" i="16" s="1"/>
  <c r="D258" i="16"/>
  <c r="D257" i="16"/>
  <c r="D256" i="16"/>
  <c r="D252" i="16"/>
  <c r="D253" i="16" s="1"/>
  <c r="D242" i="16"/>
  <c r="H278" i="15"/>
  <c r="H281" i="15" s="1"/>
  <c r="H271" i="15"/>
  <c r="H270" i="15"/>
  <c r="H269" i="15"/>
  <c r="H263" i="15"/>
  <c r="H264" i="15" s="1"/>
  <c r="H258" i="15"/>
  <c r="H257" i="15"/>
  <c r="H256" i="15"/>
  <c r="H252" i="15"/>
  <c r="F286" i="15"/>
  <c r="F288" i="15" s="1"/>
  <c r="F278" i="15"/>
  <c r="F281" i="15" s="1"/>
  <c r="F277" i="15"/>
  <c r="F271" i="15"/>
  <c r="F270" i="15"/>
  <c r="F269" i="15"/>
  <c r="F263" i="15"/>
  <c r="F264" i="15" s="1"/>
  <c r="F258" i="15"/>
  <c r="F257" i="15"/>
  <c r="F256" i="15"/>
  <c r="F252" i="15"/>
  <c r="D278" i="15"/>
  <c r="D281" i="15" s="1"/>
  <c r="D277" i="15"/>
  <c r="D271" i="15"/>
  <c r="D270" i="15"/>
  <c r="D269" i="15"/>
  <c r="D263" i="15"/>
  <c r="D264" i="15" s="1"/>
  <c r="D258" i="15"/>
  <c r="D257" i="15"/>
  <c r="D256" i="15"/>
  <c r="D252" i="15"/>
  <c r="H278" i="14"/>
  <c r="H281" i="14" s="1"/>
  <c r="H271" i="14"/>
  <c r="H270" i="14"/>
  <c r="H269" i="14"/>
  <c r="H263" i="14"/>
  <c r="H264" i="14" s="1"/>
  <c r="H258" i="14"/>
  <c r="H257" i="14"/>
  <c r="H256" i="14"/>
  <c r="H252" i="14"/>
  <c r="H253" i="14" s="1"/>
  <c r="F278" i="14"/>
  <c r="F281" i="14" s="1"/>
  <c r="F271" i="14"/>
  <c r="F270" i="14"/>
  <c r="F269" i="14"/>
  <c r="F263" i="14"/>
  <c r="F264" i="14" s="1"/>
  <c r="F258" i="14"/>
  <c r="F257" i="14"/>
  <c r="F256" i="14"/>
  <c r="F252" i="14"/>
  <c r="F253" i="14" s="1"/>
  <c r="D286" i="14"/>
  <c r="D288" i="14" s="1"/>
  <c r="D278" i="14"/>
  <c r="D281" i="14" s="1"/>
  <c r="D271" i="14"/>
  <c r="D270" i="14"/>
  <c r="D269" i="14"/>
  <c r="D264" i="14"/>
  <c r="D263" i="14"/>
  <c r="D266" i="15" s="1"/>
  <c r="D258" i="14"/>
  <c r="D257" i="14"/>
  <c r="D256" i="14"/>
  <c r="D252" i="14"/>
  <c r="D253" i="14" s="1"/>
  <c r="H266" i="14"/>
  <c r="B233" i="13"/>
  <c r="H3" i="13"/>
  <c r="H3" i="14" s="1"/>
  <c r="H3" i="15" s="1"/>
  <c r="H3" i="16" s="1"/>
  <c r="H3" i="17" s="1"/>
  <c r="F3" i="13"/>
  <c r="F3" i="14" s="1"/>
  <c r="F3" i="15" s="1"/>
  <c r="F3" i="16" s="1"/>
  <c r="F3" i="17" s="1"/>
  <c r="D3" i="13"/>
  <c r="D3" i="14" s="1"/>
  <c r="D3" i="15" s="1"/>
  <c r="D3" i="16" s="1"/>
  <c r="D3" i="17" s="1"/>
  <c r="B12" i="9"/>
  <c r="F180" i="17" l="1"/>
  <c r="G104" i="17"/>
  <c r="C182" i="17"/>
  <c r="B219" i="17"/>
  <c r="G182" i="17"/>
  <c r="F219" i="17"/>
  <c r="B180" i="17"/>
  <c r="C104" i="17"/>
  <c r="H219" i="17"/>
  <c r="H272" i="16"/>
  <c r="F264" i="16"/>
  <c r="D272" i="16"/>
  <c r="F272" i="16"/>
  <c r="F282" i="16"/>
  <c r="F272" i="15"/>
  <c r="H255" i="16"/>
  <c r="D272" i="15"/>
  <c r="B259" i="15"/>
  <c r="D272" i="14"/>
  <c r="F259" i="14"/>
  <c r="F272" i="14"/>
  <c r="D255" i="14"/>
  <c r="D267" i="15"/>
  <c r="D268" i="15" s="1"/>
  <c r="D273" i="15" s="1"/>
  <c r="H259" i="14"/>
  <c r="B259" i="14"/>
  <c r="B272" i="14"/>
  <c r="H282" i="14"/>
  <c r="H267" i="14"/>
  <c r="H268" i="14" s="1"/>
  <c r="F255" i="14"/>
  <c r="F260" i="14" s="1"/>
  <c r="H255" i="14"/>
  <c r="D282" i="16"/>
  <c r="H259" i="16"/>
  <c r="B272" i="16"/>
  <c r="B282" i="16"/>
  <c r="D259" i="16"/>
  <c r="F259" i="16"/>
  <c r="H282" i="16"/>
  <c r="F266" i="16"/>
  <c r="F267" i="16" s="1"/>
  <c r="F268" i="16" s="1"/>
  <c r="H266" i="16"/>
  <c r="H267" i="16" s="1"/>
  <c r="H268" i="16" s="1"/>
  <c r="H273" i="16" s="1"/>
  <c r="B255" i="15"/>
  <c r="B282" i="15"/>
  <c r="B266" i="16"/>
  <c r="B267" i="16" s="1"/>
  <c r="B268" i="16" s="1"/>
  <c r="D259" i="15"/>
  <c r="F259" i="15"/>
  <c r="H259" i="15"/>
  <c r="H272" i="15"/>
  <c r="F255" i="16"/>
  <c r="B272" i="15"/>
  <c r="D266" i="16"/>
  <c r="D267" i="16" s="1"/>
  <c r="B264" i="14"/>
  <c r="F266" i="15"/>
  <c r="F267" i="15" s="1"/>
  <c r="F268" i="15" s="1"/>
  <c r="F273" i="15" s="1"/>
  <c r="D259" i="14"/>
  <c r="H266" i="15"/>
  <c r="H267" i="15" s="1"/>
  <c r="H268" i="15" s="1"/>
  <c r="H272" i="14"/>
  <c r="B282" i="14"/>
  <c r="B267" i="15"/>
  <c r="B268" i="15" s="1"/>
  <c r="B273" i="15" s="1"/>
  <c r="F266" i="14"/>
  <c r="F267" i="14" s="1"/>
  <c r="F268" i="14" s="1"/>
  <c r="F273" i="14" s="1"/>
  <c r="B255" i="14"/>
  <c r="D255" i="16"/>
  <c r="H260" i="16"/>
  <c r="B255" i="16"/>
  <c r="B260" i="16" s="1"/>
  <c r="D268" i="16"/>
  <c r="D273" i="16" s="1"/>
  <c r="H253" i="15"/>
  <c r="H255" i="15" s="1"/>
  <c r="H260" i="15" s="1"/>
  <c r="F282" i="15"/>
  <c r="F253" i="15"/>
  <c r="F255" i="15" s="1"/>
  <c r="F260" i="15" s="1"/>
  <c r="D282" i="15"/>
  <c r="D253" i="15"/>
  <c r="D255" i="15" s="1"/>
  <c r="D260" i="15" s="1"/>
  <c r="F282" i="14"/>
  <c r="D282" i="14"/>
  <c r="C180" i="17" l="1"/>
  <c r="B218" i="17"/>
  <c r="G180" i="17"/>
  <c r="F218" i="17"/>
  <c r="F273" i="16"/>
  <c r="B260" i="15"/>
  <c r="F260" i="16"/>
  <c r="H273" i="15"/>
  <c r="B260" i="14"/>
  <c r="D260" i="14"/>
  <c r="H273" i="14"/>
  <c r="H260" i="14"/>
  <c r="D260" i="16"/>
  <c r="B273" i="16"/>
  <c r="B257" i="9" l="1"/>
  <c r="B258" i="9"/>
  <c r="B256" i="9"/>
  <c r="B14" i="9" l="1"/>
  <c r="H12" i="17" l="1"/>
  <c r="F12" i="17"/>
  <c r="D12" i="17"/>
  <c r="H12" i="16"/>
  <c r="F12" i="16"/>
  <c r="D12" i="16"/>
  <c r="H12" i="15"/>
  <c r="F12" i="15"/>
  <c r="D12" i="15"/>
  <c r="H12" i="14"/>
  <c r="F12" i="14"/>
  <c r="D12" i="14"/>
  <c r="H12" i="13"/>
  <c r="F12" i="13"/>
  <c r="D12" i="13"/>
  <c r="H14" i="17"/>
  <c r="I14" i="17" s="1"/>
  <c r="F14" i="17"/>
  <c r="G14" i="17" s="1"/>
  <c r="D14" i="17"/>
  <c r="E14" i="17" s="1"/>
  <c r="B14" i="17"/>
  <c r="C14" i="17" s="1"/>
  <c r="C282" i="16"/>
  <c r="B232" i="16"/>
  <c r="B231" i="16"/>
  <c r="B229" i="16"/>
  <c r="H213" i="16"/>
  <c r="F213" i="16"/>
  <c r="D213" i="16"/>
  <c r="B213" i="16"/>
  <c r="H207" i="16"/>
  <c r="F207" i="16"/>
  <c r="D207" i="16"/>
  <c r="B207" i="16"/>
  <c r="H198" i="16"/>
  <c r="F198" i="16"/>
  <c r="D198" i="16"/>
  <c r="B198" i="16"/>
  <c r="H164" i="16"/>
  <c r="F164" i="16"/>
  <c r="D164" i="16"/>
  <c r="B164" i="16"/>
  <c r="H158" i="16"/>
  <c r="F158" i="16"/>
  <c r="D158" i="16"/>
  <c r="B158" i="16"/>
  <c r="H148" i="16"/>
  <c r="F148" i="16"/>
  <c r="D148" i="16"/>
  <c r="B148" i="16"/>
  <c r="I144" i="16"/>
  <c r="G144" i="16"/>
  <c r="E144" i="16"/>
  <c r="C144" i="16"/>
  <c r="H143" i="16"/>
  <c r="I143" i="16" s="1"/>
  <c r="F143" i="16"/>
  <c r="G143" i="16" s="1"/>
  <c r="D143" i="16"/>
  <c r="E143" i="16" s="1"/>
  <c r="B143" i="16"/>
  <c r="C143" i="16" s="1"/>
  <c r="H133" i="16"/>
  <c r="F133" i="16"/>
  <c r="D133" i="16"/>
  <c r="B133" i="16"/>
  <c r="H127" i="16"/>
  <c r="I127" i="16" s="1"/>
  <c r="F127" i="16"/>
  <c r="G127" i="16" s="1"/>
  <c r="D127" i="16"/>
  <c r="E127" i="16" s="1"/>
  <c r="B127" i="16"/>
  <c r="C127" i="16" s="1"/>
  <c r="H117" i="16"/>
  <c r="F117" i="16"/>
  <c r="D117" i="16"/>
  <c r="B117" i="16"/>
  <c r="H110" i="16"/>
  <c r="I110" i="16" s="1"/>
  <c r="F110" i="16"/>
  <c r="G110" i="16" s="1"/>
  <c r="D110" i="16"/>
  <c r="B110" i="16"/>
  <c r="B118" i="16" s="1"/>
  <c r="H100" i="16"/>
  <c r="F100" i="16"/>
  <c r="D100" i="16"/>
  <c r="B100" i="16"/>
  <c r="H92" i="16"/>
  <c r="F92" i="16"/>
  <c r="D92" i="16"/>
  <c r="B92" i="16"/>
  <c r="H87" i="16"/>
  <c r="F87" i="16"/>
  <c r="F101" i="16" s="1"/>
  <c r="D87" i="16"/>
  <c r="B87" i="16"/>
  <c r="B101" i="16" s="1"/>
  <c r="H67" i="16"/>
  <c r="I67" i="16" s="1"/>
  <c r="F67" i="16"/>
  <c r="G67" i="16" s="1"/>
  <c r="D67" i="16"/>
  <c r="E67" i="16" s="1"/>
  <c r="B67" i="16"/>
  <c r="B102" i="16" s="1"/>
  <c r="H56" i="16"/>
  <c r="F56" i="16"/>
  <c r="D56" i="16"/>
  <c r="B56" i="16"/>
  <c r="H49" i="16"/>
  <c r="F49" i="16"/>
  <c r="D49" i="16"/>
  <c r="B49" i="16"/>
  <c r="H44" i="16"/>
  <c r="F44" i="16"/>
  <c r="D44" i="16"/>
  <c r="B44" i="16"/>
  <c r="H25" i="16"/>
  <c r="F25" i="16"/>
  <c r="D25" i="16"/>
  <c r="B25" i="16"/>
  <c r="H14" i="16"/>
  <c r="I14" i="16" s="1"/>
  <c r="F14" i="16"/>
  <c r="G14" i="16" s="1"/>
  <c r="D14" i="16"/>
  <c r="E14" i="16" s="1"/>
  <c r="B14" i="16"/>
  <c r="C14" i="16" s="1"/>
  <c r="C282" i="15"/>
  <c r="B232" i="15"/>
  <c r="B231" i="15"/>
  <c r="B229" i="15"/>
  <c r="H213" i="15"/>
  <c r="F213" i="15"/>
  <c r="D213" i="15"/>
  <c r="B213" i="15"/>
  <c r="H207" i="15"/>
  <c r="F207" i="15"/>
  <c r="D207" i="15"/>
  <c r="B207" i="15"/>
  <c r="H198" i="15"/>
  <c r="F198" i="15"/>
  <c r="D198" i="15"/>
  <c r="B198" i="15"/>
  <c r="H164" i="15"/>
  <c r="F164" i="15"/>
  <c r="D164" i="15"/>
  <c r="B164" i="15"/>
  <c r="H158" i="15"/>
  <c r="F158" i="15"/>
  <c r="D158" i="15"/>
  <c r="D165" i="15" s="1"/>
  <c r="B158" i="15"/>
  <c r="H148" i="15"/>
  <c r="F148" i="15"/>
  <c r="D148" i="15"/>
  <c r="B148" i="15"/>
  <c r="I144" i="15"/>
  <c r="G144" i="15"/>
  <c r="E144" i="15"/>
  <c r="C144" i="15"/>
  <c r="H143" i="15"/>
  <c r="F143" i="15"/>
  <c r="D143" i="15"/>
  <c r="B143" i="15"/>
  <c r="H133" i="15"/>
  <c r="F133" i="15"/>
  <c r="D133" i="15"/>
  <c r="B133" i="15"/>
  <c r="H127" i="15"/>
  <c r="F127" i="15"/>
  <c r="D127" i="15"/>
  <c r="B127" i="15"/>
  <c r="H117" i="15"/>
  <c r="F117" i="15"/>
  <c r="D117" i="15"/>
  <c r="B117" i="15"/>
  <c r="H110" i="15"/>
  <c r="H118" i="15" s="1"/>
  <c r="F110" i="15"/>
  <c r="D110" i="15"/>
  <c r="D118" i="15" s="1"/>
  <c r="B110" i="15"/>
  <c r="H100" i="15"/>
  <c r="F100" i="15"/>
  <c r="D100" i="15"/>
  <c r="B100" i="15"/>
  <c r="H92" i="15"/>
  <c r="F92" i="15"/>
  <c r="D92" i="15"/>
  <c r="B92" i="15"/>
  <c r="H87" i="15"/>
  <c r="F87" i="15"/>
  <c r="F101" i="15" s="1"/>
  <c r="D87" i="15"/>
  <c r="B87" i="15"/>
  <c r="H67" i="15"/>
  <c r="F67" i="15"/>
  <c r="D67" i="15"/>
  <c r="B67" i="15"/>
  <c r="H56" i="15"/>
  <c r="F56" i="15"/>
  <c r="D56" i="15"/>
  <c r="B56" i="15"/>
  <c r="H49" i="15"/>
  <c r="F49" i="15"/>
  <c r="D49" i="15"/>
  <c r="B49" i="15"/>
  <c r="H44" i="15"/>
  <c r="F44" i="15"/>
  <c r="D44" i="15"/>
  <c r="B44" i="15"/>
  <c r="H25" i="15"/>
  <c r="F25" i="15"/>
  <c r="D25" i="15"/>
  <c r="D248" i="15" s="1"/>
  <c r="D249" i="15" s="1"/>
  <c r="B25" i="15"/>
  <c r="B248" i="15" s="1"/>
  <c r="B249" i="15" s="1"/>
  <c r="C249" i="15" s="1"/>
  <c r="H14" i="15"/>
  <c r="F14" i="15"/>
  <c r="D14" i="15"/>
  <c r="B14" i="15"/>
  <c r="C282" i="14"/>
  <c r="B232" i="14"/>
  <c r="B231" i="14"/>
  <c r="B229" i="14"/>
  <c r="H213" i="14"/>
  <c r="F213" i="14"/>
  <c r="D213" i="14"/>
  <c r="B213" i="14"/>
  <c r="H207" i="14"/>
  <c r="F207" i="14"/>
  <c r="D207" i="14"/>
  <c r="B207" i="14"/>
  <c r="H198" i="14"/>
  <c r="F198" i="14"/>
  <c r="D198" i="14"/>
  <c r="B198" i="14"/>
  <c r="H164" i="14"/>
  <c r="F164" i="14"/>
  <c r="D164" i="14"/>
  <c r="B164" i="14"/>
  <c r="H158" i="14"/>
  <c r="F158" i="14"/>
  <c r="D158" i="14"/>
  <c r="B158" i="14"/>
  <c r="H148" i="14"/>
  <c r="F148" i="14"/>
  <c r="D148" i="14"/>
  <c r="B148" i="14"/>
  <c r="I144" i="14"/>
  <c r="G144" i="14"/>
  <c r="E144" i="14"/>
  <c r="C144" i="14"/>
  <c r="H143" i="14"/>
  <c r="F143" i="14"/>
  <c r="D143" i="14"/>
  <c r="B143" i="14"/>
  <c r="H133" i="14"/>
  <c r="F133" i="14"/>
  <c r="D133" i="14"/>
  <c r="B133" i="14"/>
  <c r="H127" i="14"/>
  <c r="F127" i="14"/>
  <c r="D127" i="14"/>
  <c r="B127" i="14"/>
  <c r="H117" i="14"/>
  <c r="F117" i="14"/>
  <c r="D117" i="14"/>
  <c r="B117" i="14"/>
  <c r="H110" i="14"/>
  <c r="H118" i="14" s="1"/>
  <c r="F110" i="14"/>
  <c r="D110" i="14"/>
  <c r="B110" i="14"/>
  <c r="B118" i="14" s="1"/>
  <c r="H100" i="14"/>
  <c r="F100" i="14"/>
  <c r="D100" i="14"/>
  <c r="B100" i="14"/>
  <c r="H92" i="14"/>
  <c r="F92" i="14"/>
  <c r="D92" i="14"/>
  <c r="B92" i="14"/>
  <c r="H87" i="14"/>
  <c r="F87" i="14"/>
  <c r="D87" i="14"/>
  <c r="D101" i="14" s="1"/>
  <c r="B87" i="14"/>
  <c r="B101" i="14" s="1"/>
  <c r="H67" i="14"/>
  <c r="F67" i="14"/>
  <c r="D67" i="14"/>
  <c r="B67" i="14"/>
  <c r="H56" i="14"/>
  <c r="F56" i="14"/>
  <c r="D56" i="14"/>
  <c r="B56" i="14"/>
  <c r="H49" i="14"/>
  <c r="F49" i="14"/>
  <c r="D49" i="14"/>
  <c r="B49" i="14"/>
  <c r="H44" i="14"/>
  <c r="F44" i="14"/>
  <c r="D44" i="14"/>
  <c r="B44" i="14"/>
  <c r="H25" i="14"/>
  <c r="H248" i="14" s="1"/>
  <c r="H249" i="14" s="1"/>
  <c r="F25" i="14"/>
  <c r="F248" i="14" s="1"/>
  <c r="F249" i="14" s="1"/>
  <c r="D25" i="14"/>
  <c r="B25" i="14"/>
  <c r="H14" i="14"/>
  <c r="F14" i="14"/>
  <c r="D14" i="14"/>
  <c r="B14" i="14"/>
  <c r="H286" i="9"/>
  <c r="H288" i="9" s="1"/>
  <c r="H278" i="9"/>
  <c r="H281" i="9" s="1"/>
  <c r="H277" i="9"/>
  <c r="H271" i="9"/>
  <c r="H270" i="9"/>
  <c r="H269" i="9"/>
  <c r="H267" i="9"/>
  <c r="H264" i="9"/>
  <c r="H258" i="9"/>
  <c r="H257" i="9"/>
  <c r="H256" i="9"/>
  <c r="H252" i="9"/>
  <c r="H253" i="9" s="1"/>
  <c r="H255" i="9" s="1"/>
  <c r="F286" i="9"/>
  <c r="F288" i="9" s="1"/>
  <c r="F281" i="9"/>
  <c r="F278" i="9"/>
  <c r="F277" i="9"/>
  <c r="F271" i="9"/>
  <c r="F270" i="9"/>
  <c r="F269" i="9"/>
  <c r="F267" i="9"/>
  <c r="F264" i="9"/>
  <c r="F268" i="9" s="1"/>
  <c r="F258" i="9"/>
  <c r="F257" i="9"/>
  <c r="F256" i="9"/>
  <c r="F253" i="9"/>
  <c r="F255" i="9" s="1"/>
  <c r="F252" i="9"/>
  <c r="D286" i="9"/>
  <c r="D288" i="9" s="1"/>
  <c r="D278" i="9"/>
  <c r="D281" i="9" s="1"/>
  <c r="D277" i="9"/>
  <c r="D271" i="9"/>
  <c r="D270" i="9"/>
  <c r="D269" i="9"/>
  <c r="D272" i="9" s="1"/>
  <c r="D267" i="9"/>
  <c r="D264" i="9"/>
  <c r="D268" i="9" s="1"/>
  <c r="D258" i="9"/>
  <c r="D257" i="9"/>
  <c r="D256" i="9"/>
  <c r="D252" i="9"/>
  <c r="D253" i="9" s="1"/>
  <c r="D255" i="9" s="1"/>
  <c r="B266" i="14"/>
  <c r="B267" i="14" s="1"/>
  <c r="B268" i="14" s="1"/>
  <c r="B273" i="14" s="1"/>
  <c r="H44" i="13"/>
  <c r="F44" i="13"/>
  <c r="D44" i="13"/>
  <c r="B44" i="13"/>
  <c r="H44" i="9"/>
  <c r="F44" i="9"/>
  <c r="D44" i="9"/>
  <c r="B44" i="9"/>
  <c r="B278" i="9"/>
  <c r="B229" i="13"/>
  <c r="B229" i="9"/>
  <c r="B234" i="9"/>
  <c r="B232" i="13"/>
  <c r="B231" i="13"/>
  <c r="A11" i="13"/>
  <c r="A11" i="14" s="1"/>
  <c r="A11" i="15" s="1"/>
  <c r="A11" i="16" s="1"/>
  <c r="A11" i="17" s="1"/>
  <c r="B243" i="16" l="1"/>
  <c r="C25" i="16"/>
  <c r="D118" i="16"/>
  <c r="E118" i="16" s="1"/>
  <c r="E110" i="16"/>
  <c r="H243" i="16"/>
  <c r="I25" i="16"/>
  <c r="F243" i="16"/>
  <c r="F248" i="16" s="1"/>
  <c r="F249" i="16" s="1"/>
  <c r="G25" i="16"/>
  <c r="D243" i="16"/>
  <c r="D248" i="16" s="1"/>
  <c r="D249" i="16" s="1"/>
  <c r="E25" i="16"/>
  <c r="H101" i="16"/>
  <c r="F248" i="15"/>
  <c r="F249" i="15" s="1"/>
  <c r="H248" i="15"/>
  <c r="H249" i="15" s="1"/>
  <c r="B248" i="14"/>
  <c r="B249" i="14" s="1"/>
  <c r="C249" i="14" s="1"/>
  <c r="F118" i="16"/>
  <c r="G118" i="16" s="1"/>
  <c r="B248" i="16"/>
  <c r="B249" i="16" s="1"/>
  <c r="C249" i="16" s="1"/>
  <c r="D101" i="16"/>
  <c r="F102" i="16"/>
  <c r="G102" i="16" s="1"/>
  <c r="H248" i="16"/>
  <c r="H249" i="16" s="1"/>
  <c r="H118" i="16"/>
  <c r="I118" i="16" s="1"/>
  <c r="D149" i="16"/>
  <c r="E149" i="16" s="1"/>
  <c r="H149" i="16"/>
  <c r="I149" i="16" s="1"/>
  <c r="B101" i="15"/>
  <c r="D134" i="15"/>
  <c r="F101" i="14"/>
  <c r="H101" i="14"/>
  <c r="D248" i="14"/>
  <c r="D249" i="14" s="1"/>
  <c r="F118" i="14"/>
  <c r="B102" i="14"/>
  <c r="D118" i="14"/>
  <c r="D273" i="9"/>
  <c r="H259" i="9"/>
  <c r="F259" i="9"/>
  <c r="D259" i="9"/>
  <c r="D260" i="9" s="1"/>
  <c r="H272" i="9"/>
  <c r="F272" i="9"/>
  <c r="H268" i="9"/>
  <c r="H273" i="9" s="1"/>
  <c r="F260" i="9"/>
  <c r="F273" i="9"/>
  <c r="F282" i="9"/>
  <c r="H282" i="9"/>
  <c r="H102" i="16"/>
  <c r="I102" i="16" s="1"/>
  <c r="D165" i="16"/>
  <c r="F118" i="15"/>
  <c r="H165" i="15"/>
  <c r="B234" i="16"/>
  <c r="B291" i="16" s="1"/>
  <c r="B118" i="15"/>
  <c r="H134" i="15"/>
  <c r="D149" i="15"/>
  <c r="D102" i="14"/>
  <c r="B134" i="14"/>
  <c r="D266" i="14"/>
  <c r="D267" i="14" s="1"/>
  <c r="D268" i="14" s="1"/>
  <c r="D273" i="14" s="1"/>
  <c r="B234" i="15"/>
  <c r="B291" i="15" s="1"/>
  <c r="C273" i="16"/>
  <c r="D282" i="9"/>
  <c r="C260" i="16"/>
  <c r="B57" i="16"/>
  <c r="F57" i="16"/>
  <c r="D134" i="16"/>
  <c r="E134" i="16" s="1"/>
  <c r="H165" i="16"/>
  <c r="B134" i="16"/>
  <c r="C134" i="16" s="1"/>
  <c r="F134" i="16"/>
  <c r="G134" i="16" s="1"/>
  <c r="D57" i="16"/>
  <c r="H57" i="16"/>
  <c r="H134" i="16"/>
  <c r="I134" i="16" s="1"/>
  <c r="B149" i="16"/>
  <c r="C149" i="16" s="1"/>
  <c r="F149" i="16"/>
  <c r="G149" i="16" s="1"/>
  <c r="B165" i="16"/>
  <c r="F165" i="16"/>
  <c r="C260" i="15"/>
  <c r="H57" i="15"/>
  <c r="H101" i="15"/>
  <c r="F134" i="15"/>
  <c r="D101" i="15"/>
  <c r="B149" i="15"/>
  <c r="B57" i="15"/>
  <c r="F57" i="15"/>
  <c r="F102" i="15"/>
  <c r="B134" i="15"/>
  <c r="H149" i="15"/>
  <c r="C273" i="15"/>
  <c r="D57" i="15"/>
  <c r="F149" i="15"/>
  <c r="B165" i="15"/>
  <c r="F165" i="15"/>
  <c r="C273" i="14"/>
  <c r="H134" i="14"/>
  <c r="H149" i="14"/>
  <c r="C260" i="14"/>
  <c r="B57" i="14"/>
  <c r="F57" i="14"/>
  <c r="D134" i="14"/>
  <c r="B149" i="14"/>
  <c r="B165" i="14"/>
  <c r="B234" i="14"/>
  <c r="B291" i="14" s="1"/>
  <c r="F134" i="14"/>
  <c r="D149" i="14"/>
  <c r="D165" i="14"/>
  <c r="H165" i="14"/>
  <c r="D57" i="14"/>
  <c r="H57" i="14"/>
  <c r="F149" i="14"/>
  <c r="F165" i="14"/>
  <c r="H260" i="9"/>
  <c r="B234" i="13"/>
  <c r="H213" i="13"/>
  <c r="F213" i="13"/>
  <c r="D213" i="13"/>
  <c r="B213" i="13"/>
  <c r="H207" i="13"/>
  <c r="F207" i="13"/>
  <c r="D207" i="13"/>
  <c r="B207" i="13"/>
  <c r="H198" i="13"/>
  <c r="F198" i="13"/>
  <c r="D198" i="13"/>
  <c r="B198" i="13"/>
  <c r="H164" i="13"/>
  <c r="F164" i="13"/>
  <c r="D164" i="13"/>
  <c r="B164" i="13"/>
  <c r="H158" i="13"/>
  <c r="F158" i="13"/>
  <c r="D158" i="13"/>
  <c r="B158" i="13"/>
  <c r="B165" i="13" s="1"/>
  <c r="H148" i="13"/>
  <c r="F148" i="13"/>
  <c r="D148" i="13"/>
  <c r="B148" i="13"/>
  <c r="I144" i="13"/>
  <c r="G144" i="13"/>
  <c r="E144" i="13"/>
  <c r="C144" i="13"/>
  <c r="H143" i="13"/>
  <c r="F143" i="13"/>
  <c r="F149" i="13" s="1"/>
  <c r="D143" i="13"/>
  <c r="B143" i="13"/>
  <c r="B149" i="13" s="1"/>
  <c r="H133" i="13"/>
  <c r="F133" i="13"/>
  <c r="D133" i="13"/>
  <c r="B133" i="13"/>
  <c r="H127" i="13"/>
  <c r="F127" i="13"/>
  <c r="D127" i="13"/>
  <c r="B127" i="13"/>
  <c r="B134" i="13" s="1"/>
  <c r="H117" i="13"/>
  <c r="F117" i="13"/>
  <c r="D117" i="13"/>
  <c r="B117" i="13"/>
  <c r="H110" i="13"/>
  <c r="F110" i="13"/>
  <c r="F118" i="13" s="1"/>
  <c r="D110" i="13"/>
  <c r="B110" i="13"/>
  <c r="B118" i="13" s="1"/>
  <c r="H100" i="13"/>
  <c r="F100" i="13"/>
  <c r="D100" i="13"/>
  <c r="B100" i="13"/>
  <c r="H92" i="13"/>
  <c r="F92" i="13"/>
  <c r="D92" i="13"/>
  <c r="B92" i="13"/>
  <c r="H87" i="13"/>
  <c r="F87" i="13"/>
  <c r="F101" i="13" s="1"/>
  <c r="D87" i="13"/>
  <c r="B87" i="13"/>
  <c r="B101" i="13" s="1"/>
  <c r="H67" i="13"/>
  <c r="F67" i="13"/>
  <c r="F102" i="13" s="1"/>
  <c r="D67" i="13"/>
  <c r="B67" i="13"/>
  <c r="H56" i="13"/>
  <c r="F56" i="13"/>
  <c r="D56" i="13"/>
  <c r="B56" i="13"/>
  <c r="H49" i="13"/>
  <c r="F49" i="13"/>
  <c r="D49" i="13"/>
  <c r="B49" i="13"/>
  <c r="H57" i="13"/>
  <c r="H25" i="13"/>
  <c r="F25" i="13"/>
  <c r="D25" i="13"/>
  <c r="B25" i="13"/>
  <c r="H14" i="13"/>
  <c r="F14" i="13"/>
  <c r="D14" i="13"/>
  <c r="B14" i="13"/>
  <c r="B290" i="9"/>
  <c r="B271" i="9"/>
  <c r="B270" i="9"/>
  <c r="B269" i="9"/>
  <c r="H12" i="9"/>
  <c r="F12" i="9"/>
  <c r="D12" i="9"/>
  <c r="D58" i="16" l="1"/>
  <c r="E58" i="16" s="1"/>
  <c r="F58" i="16"/>
  <c r="G58" i="16" s="1"/>
  <c r="D102" i="16"/>
  <c r="E102" i="16" s="1"/>
  <c r="F58" i="15"/>
  <c r="B102" i="15"/>
  <c r="D102" i="15"/>
  <c r="H102" i="14"/>
  <c r="F102" i="14"/>
  <c r="D57" i="13"/>
  <c r="F165" i="13"/>
  <c r="H58" i="15"/>
  <c r="H102" i="15"/>
  <c r="H58" i="14"/>
  <c r="D58" i="14"/>
  <c r="B58" i="16"/>
  <c r="C58" i="16" s="1"/>
  <c r="H58" i="16"/>
  <c r="I58" i="16" s="1"/>
  <c r="B58" i="15"/>
  <c r="D58" i="15"/>
  <c r="B58" i="14"/>
  <c r="F58" i="14"/>
  <c r="F134" i="13"/>
  <c r="B102" i="13"/>
  <c r="H58" i="13"/>
  <c r="D58" i="13"/>
  <c r="F57" i="13"/>
  <c r="H101" i="13"/>
  <c r="H134" i="13"/>
  <c r="H149" i="13"/>
  <c r="D101" i="13"/>
  <c r="D118" i="13"/>
  <c r="D134" i="13"/>
  <c r="D149" i="13"/>
  <c r="D165" i="13"/>
  <c r="B57" i="13"/>
  <c r="H118" i="13"/>
  <c r="H165" i="13"/>
  <c r="H56" i="9"/>
  <c r="F56" i="9"/>
  <c r="D56" i="9"/>
  <c r="H100" i="9"/>
  <c r="F100" i="9"/>
  <c r="D100" i="9"/>
  <c r="B286" i="9"/>
  <c r="B288" i="9" s="1"/>
  <c r="B281" i="9"/>
  <c r="B277" i="9"/>
  <c r="B267" i="9"/>
  <c r="B264" i="9"/>
  <c r="B252" i="9"/>
  <c r="B253" i="9" s="1"/>
  <c r="B255" i="9" s="1"/>
  <c r="B291" i="9"/>
  <c r="H213" i="9"/>
  <c r="H215" i="9" s="1"/>
  <c r="F213" i="9"/>
  <c r="F215" i="9" s="1"/>
  <c r="D213" i="9"/>
  <c r="D215" i="9" s="1"/>
  <c r="B213" i="9"/>
  <c r="B215" i="9" s="1"/>
  <c r="H207" i="9"/>
  <c r="H209" i="9" s="1"/>
  <c r="F207" i="9"/>
  <c r="F209" i="9" s="1"/>
  <c r="D207" i="9"/>
  <c r="D209" i="9" s="1"/>
  <c r="B207" i="9"/>
  <c r="B209" i="9" s="1"/>
  <c r="H198" i="9"/>
  <c r="H200" i="9" s="1"/>
  <c r="F198" i="9"/>
  <c r="F200" i="9" s="1"/>
  <c r="D198" i="9"/>
  <c r="D200" i="9" s="1"/>
  <c r="B198" i="9"/>
  <c r="B200" i="9" s="1"/>
  <c r="H177" i="9"/>
  <c r="F177" i="9"/>
  <c r="D177" i="9"/>
  <c r="B177" i="9"/>
  <c r="H164" i="9"/>
  <c r="F164" i="9"/>
  <c r="D164" i="9"/>
  <c r="B164" i="9"/>
  <c r="H158" i="9"/>
  <c r="F158" i="9"/>
  <c r="D158" i="9"/>
  <c r="B158" i="9"/>
  <c r="H148" i="9"/>
  <c r="F148" i="9"/>
  <c r="D148" i="9"/>
  <c r="B148" i="9"/>
  <c r="H143" i="9"/>
  <c r="F143" i="9"/>
  <c r="D143" i="9"/>
  <c r="B143" i="9"/>
  <c r="H133" i="9"/>
  <c r="F133" i="9"/>
  <c r="D133" i="9"/>
  <c r="B133" i="9"/>
  <c r="H127" i="9"/>
  <c r="F127" i="9"/>
  <c r="D127" i="9"/>
  <c r="B127" i="9"/>
  <c r="H117" i="9"/>
  <c r="F117" i="9"/>
  <c r="D117" i="9"/>
  <c r="B117" i="9"/>
  <c r="H110" i="9"/>
  <c r="F110" i="9"/>
  <c r="D110" i="9"/>
  <c r="B110" i="9"/>
  <c r="B100" i="9"/>
  <c r="H92" i="9"/>
  <c r="F92" i="9"/>
  <c r="D92" i="9"/>
  <c r="B92" i="9"/>
  <c r="H87" i="9"/>
  <c r="F87" i="9"/>
  <c r="D87" i="9"/>
  <c r="B87" i="9"/>
  <c r="H67" i="9"/>
  <c r="F67" i="9"/>
  <c r="D67" i="9"/>
  <c r="B67" i="9"/>
  <c r="B56" i="9"/>
  <c r="H49" i="9"/>
  <c r="F49" i="9"/>
  <c r="D49" i="9"/>
  <c r="B49" i="9"/>
  <c r="H25" i="9"/>
  <c r="F25" i="9"/>
  <c r="D25" i="9"/>
  <c r="B25" i="9"/>
  <c r="H14" i="9"/>
  <c r="F14" i="9"/>
  <c r="D14" i="9"/>
  <c r="B248" i="9" l="1"/>
  <c r="F169" i="13"/>
  <c r="F221" i="9"/>
  <c r="F199" i="13"/>
  <c r="F200" i="13" s="1"/>
  <c r="F208" i="13"/>
  <c r="F209" i="13" s="1"/>
  <c r="F222" i="9"/>
  <c r="F214" i="13"/>
  <c r="F215" i="13" s="1"/>
  <c r="F223" i="9"/>
  <c r="H169" i="13"/>
  <c r="H186" i="9"/>
  <c r="H208" i="13"/>
  <c r="H209" i="13" s="1"/>
  <c r="H222" i="9"/>
  <c r="B169" i="13"/>
  <c r="B177" i="13" s="1"/>
  <c r="B221" i="9"/>
  <c r="B199" i="13"/>
  <c r="B200" i="13" s="1"/>
  <c r="B222" i="9"/>
  <c r="B208" i="13"/>
  <c r="B209" i="13" s="1"/>
  <c r="B223" i="9"/>
  <c r="B214" i="13"/>
  <c r="B215" i="13" s="1"/>
  <c r="H199" i="13"/>
  <c r="H200" i="13" s="1"/>
  <c r="H221" i="9"/>
  <c r="H214" i="13"/>
  <c r="H215" i="13" s="1"/>
  <c r="H223" i="9"/>
  <c r="D169" i="13"/>
  <c r="D221" i="9"/>
  <c r="D199" i="13"/>
  <c r="D200" i="13" s="1"/>
  <c r="D208" i="13"/>
  <c r="D209" i="13" s="1"/>
  <c r="D222" i="9"/>
  <c r="D214" i="13"/>
  <c r="D215" i="13" s="1"/>
  <c r="D223" i="9"/>
  <c r="H102" i="13"/>
  <c r="F58" i="13"/>
  <c r="D102" i="13"/>
  <c r="B58" i="13"/>
  <c r="B149" i="9"/>
  <c r="D149" i="9"/>
  <c r="B186" i="9"/>
  <c r="F186" i="9"/>
  <c r="D134" i="9"/>
  <c r="D118" i="9"/>
  <c r="B165" i="9"/>
  <c r="D165" i="9"/>
  <c r="B134" i="9"/>
  <c r="B118" i="9"/>
  <c r="H165" i="9"/>
  <c r="H134" i="9"/>
  <c r="D101" i="9"/>
  <c r="F101" i="9"/>
  <c r="B101" i="9"/>
  <c r="H101" i="9"/>
  <c r="B57" i="9"/>
  <c r="F57" i="9"/>
  <c r="H57" i="9"/>
  <c r="D57" i="9"/>
  <c r="D102" i="9"/>
  <c r="H149" i="9"/>
  <c r="H118" i="9"/>
  <c r="B268" i="9"/>
  <c r="B292" i="9"/>
  <c r="C292" i="9" s="1"/>
  <c r="F118" i="9"/>
  <c r="F134" i="9"/>
  <c r="F149" i="9"/>
  <c r="F165" i="9"/>
  <c r="B282" i="9"/>
  <c r="C282" i="9" s="1"/>
  <c r="D186" i="9"/>
  <c r="D120" i="9" l="1"/>
  <c r="H248" i="9"/>
  <c r="H249" i="9" s="1"/>
  <c r="F248" i="9"/>
  <c r="F249" i="9" s="1"/>
  <c r="D248" i="9"/>
  <c r="D249" i="9" s="1"/>
  <c r="D222" i="13"/>
  <c r="D208" i="14"/>
  <c r="D209" i="14" s="1"/>
  <c r="H222" i="13"/>
  <c r="H208" i="14"/>
  <c r="H209" i="14" s="1"/>
  <c r="F221" i="13"/>
  <c r="F199" i="14"/>
  <c r="F200" i="14" s="1"/>
  <c r="D221" i="13"/>
  <c r="D199" i="14"/>
  <c r="D200" i="14" s="1"/>
  <c r="B222" i="13"/>
  <c r="B208" i="14"/>
  <c r="B209" i="14" s="1"/>
  <c r="F223" i="13"/>
  <c r="F214" i="14"/>
  <c r="F215" i="14" s="1"/>
  <c r="D223" i="13"/>
  <c r="D214" i="14"/>
  <c r="D215" i="14" s="1"/>
  <c r="H223" i="13"/>
  <c r="H214" i="14"/>
  <c r="H215" i="14" s="1"/>
  <c r="H221" i="13"/>
  <c r="H199" i="14"/>
  <c r="H200" i="14" s="1"/>
  <c r="B223" i="13"/>
  <c r="B214" i="14"/>
  <c r="B215" i="14" s="1"/>
  <c r="B221" i="13"/>
  <c r="B199" i="14"/>
  <c r="B200" i="14" s="1"/>
  <c r="F222" i="13"/>
  <c r="F208" i="14"/>
  <c r="F209" i="14" s="1"/>
  <c r="D104" i="9"/>
  <c r="D119" i="13"/>
  <c r="B169" i="14"/>
  <c r="H177" i="13"/>
  <c r="H169" i="14" s="1"/>
  <c r="F177" i="13"/>
  <c r="F169" i="14" s="1"/>
  <c r="B220" i="9"/>
  <c r="D177" i="13"/>
  <c r="D169" i="14" s="1"/>
  <c r="D167" i="9"/>
  <c r="D151" i="9"/>
  <c r="H136" i="9"/>
  <c r="B151" i="9"/>
  <c r="D220" i="9"/>
  <c r="F220" i="9"/>
  <c r="B120" i="9"/>
  <c r="H120" i="9"/>
  <c r="D136" i="9"/>
  <c r="B136" i="9"/>
  <c r="B167" i="9"/>
  <c r="B185" i="9" s="1"/>
  <c r="H167" i="9"/>
  <c r="F167" i="9"/>
  <c r="H151" i="9"/>
  <c r="F151" i="9"/>
  <c r="F136" i="9"/>
  <c r="F120" i="9"/>
  <c r="B102" i="9"/>
  <c r="F102" i="9"/>
  <c r="H102" i="9"/>
  <c r="F58" i="9"/>
  <c r="H58" i="9"/>
  <c r="B58" i="9"/>
  <c r="F60" i="9"/>
  <c r="D58" i="9"/>
  <c r="D185" i="9"/>
  <c r="D182" i="9"/>
  <c r="D180" i="9" l="1"/>
  <c r="D103" i="13"/>
  <c r="F104" i="9"/>
  <c r="F177" i="14"/>
  <c r="F222" i="14"/>
  <c r="F208" i="15"/>
  <c r="F209" i="15" s="1"/>
  <c r="B223" i="14"/>
  <c r="B214" i="15"/>
  <c r="B215" i="15" s="1"/>
  <c r="H223" i="14"/>
  <c r="H214" i="15"/>
  <c r="H215" i="15" s="1"/>
  <c r="F223" i="14"/>
  <c r="F214" i="15"/>
  <c r="F215" i="15" s="1"/>
  <c r="D221" i="14"/>
  <c r="D199" i="15"/>
  <c r="D200" i="15" s="1"/>
  <c r="H222" i="14"/>
  <c r="H208" i="15"/>
  <c r="H209" i="15" s="1"/>
  <c r="D177" i="14"/>
  <c r="H177" i="14"/>
  <c r="B177" i="14"/>
  <c r="B221" i="14"/>
  <c r="B199" i="15"/>
  <c r="B200" i="15" s="1"/>
  <c r="H221" i="14"/>
  <c r="H199" i="15"/>
  <c r="H200" i="15" s="1"/>
  <c r="D223" i="14"/>
  <c r="D214" i="15"/>
  <c r="D215" i="15" s="1"/>
  <c r="B222" i="14"/>
  <c r="B208" i="15"/>
  <c r="B209" i="15" s="1"/>
  <c r="F221" i="14"/>
  <c r="F199" i="15"/>
  <c r="F200" i="15" s="1"/>
  <c r="D222" i="14"/>
  <c r="D208" i="15"/>
  <c r="D209" i="15" s="1"/>
  <c r="H60" i="9"/>
  <c r="H59" i="13" s="1"/>
  <c r="F59" i="13"/>
  <c r="B135" i="13"/>
  <c r="D150" i="13"/>
  <c r="B186" i="13"/>
  <c r="D184" i="9"/>
  <c r="F166" i="13"/>
  <c r="D135" i="13"/>
  <c r="F185" i="9"/>
  <c r="B183" i="9"/>
  <c r="F103" i="13"/>
  <c r="F135" i="13"/>
  <c r="H166" i="13"/>
  <c r="H185" i="9"/>
  <c r="H119" i="13"/>
  <c r="H182" i="9"/>
  <c r="B150" i="13"/>
  <c r="F186" i="13"/>
  <c r="H150" i="13"/>
  <c r="H186" i="13"/>
  <c r="F119" i="13"/>
  <c r="D166" i="13"/>
  <c r="F150" i="13"/>
  <c r="B166" i="13"/>
  <c r="B119" i="13"/>
  <c r="H135" i="13"/>
  <c r="H183" i="9"/>
  <c r="D104" i="13"/>
  <c r="D186" i="13"/>
  <c r="D120" i="13"/>
  <c r="D119" i="14" s="1"/>
  <c r="B182" i="9"/>
  <c r="H184" i="9"/>
  <c r="F183" i="9"/>
  <c r="B184" i="9"/>
  <c r="H220" i="9"/>
  <c r="F182" i="9"/>
  <c r="D183" i="9"/>
  <c r="F184" i="9"/>
  <c r="B104" i="9"/>
  <c r="B103" i="13" s="1"/>
  <c r="D218" i="9"/>
  <c r="F180" i="9"/>
  <c r="B60" i="9"/>
  <c r="B59" i="13" s="1"/>
  <c r="F179" i="9"/>
  <c r="D60" i="9"/>
  <c r="H104" i="9"/>
  <c r="H103" i="13" s="1"/>
  <c r="B272" i="9"/>
  <c r="H179" i="9" l="1"/>
  <c r="H60" i="13"/>
  <c r="H59" i="14" s="1"/>
  <c r="B222" i="15"/>
  <c r="B208" i="16"/>
  <c r="B209" i="16" s="1"/>
  <c r="B169" i="15"/>
  <c r="B186" i="14"/>
  <c r="D169" i="15"/>
  <c r="D186" i="14"/>
  <c r="D221" i="15"/>
  <c r="D199" i="16"/>
  <c r="D200" i="16" s="1"/>
  <c r="F222" i="15"/>
  <c r="F208" i="16"/>
  <c r="F209" i="16" s="1"/>
  <c r="D120" i="14"/>
  <c r="D103" i="14"/>
  <c r="F221" i="15"/>
  <c r="F199" i="16"/>
  <c r="F200" i="16" s="1"/>
  <c r="D223" i="15"/>
  <c r="D214" i="16"/>
  <c r="D215" i="16" s="1"/>
  <c r="B221" i="15"/>
  <c r="B199" i="16"/>
  <c r="B200" i="16" s="1"/>
  <c r="H169" i="15"/>
  <c r="H186" i="14"/>
  <c r="H222" i="15"/>
  <c r="H208" i="16"/>
  <c r="H209" i="16" s="1"/>
  <c r="F223" i="15"/>
  <c r="F214" i="16"/>
  <c r="F215" i="16" s="1"/>
  <c r="B223" i="15"/>
  <c r="B214" i="16"/>
  <c r="B215" i="16" s="1"/>
  <c r="F169" i="15"/>
  <c r="F186" i="14"/>
  <c r="H60" i="14"/>
  <c r="D222" i="15"/>
  <c r="D208" i="16"/>
  <c r="D209" i="16" s="1"/>
  <c r="H221" i="15"/>
  <c r="H199" i="16"/>
  <c r="H200" i="16" s="1"/>
  <c r="H223" i="15"/>
  <c r="H214" i="16"/>
  <c r="H215" i="16" s="1"/>
  <c r="D180" i="13"/>
  <c r="D218" i="13" s="1"/>
  <c r="D59" i="13"/>
  <c r="F120" i="13"/>
  <c r="F119" i="14" s="1"/>
  <c r="H151" i="13"/>
  <c r="H150" i="14" s="1"/>
  <c r="F136" i="13"/>
  <c r="F135" i="14" s="1"/>
  <c r="F167" i="13"/>
  <c r="F166" i="14" s="1"/>
  <c r="B104" i="13"/>
  <c r="B103" i="14" s="1"/>
  <c r="H220" i="13"/>
  <c r="F104" i="13"/>
  <c r="F103" i="14" s="1"/>
  <c r="H179" i="13"/>
  <c r="B220" i="13"/>
  <c r="B136" i="13"/>
  <c r="B135" i="14" s="1"/>
  <c r="B273" i="9"/>
  <c r="C273" i="9" s="1"/>
  <c r="B60" i="13"/>
  <c r="B59" i="14" s="1"/>
  <c r="H136" i="13"/>
  <c r="H135" i="14" s="1"/>
  <c r="B167" i="13"/>
  <c r="B166" i="14" s="1"/>
  <c r="D167" i="13"/>
  <c r="D166" i="14" s="1"/>
  <c r="F220" i="13"/>
  <c r="H167" i="13"/>
  <c r="H166" i="14" s="1"/>
  <c r="D136" i="13"/>
  <c r="D135" i="14" s="1"/>
  <c r="F60" i="13"/>
  <c r="F59" i="14" s="1"/>
  <c r="B120" i="13"/>
  <c r="B119" i="14" s="1"/>
  <c r="F151" i="13"/>
  <c r="F150" i="14" s="1"/>
  <c r="B151" i="13"/>
  <c r="B150" i="14" s="1"/>
  <c r="F217" i="9"/>
  <c r="D220" i="13"/>
  <c r="H104" i="13"/>
  <c r="H103" i="14" s="1"/>
  <c r="D219" i="9"/>
  <c r="D182" i="13"/>
  <c r="H120" i="13"/>
  <c r="H119" i="14" s="1"/>
  <c r="D151" i="13"/>
  <c r="D150" i="14" s="1"/>
  <c r="F181" i="9"/>
  <c r="H180" i="9"/>
  <c r="B219" i="9"/>
  <c r="F219" i="9"/>
  <c r="H219" i="9"/>
  <c r="B249" i="9"/>
  <c r="C249" i="9" s="1"/>
  <c r="B180" i="9"/>
  <c r="F218" i="9"/>
  <c r="B179" i="9"/>
  <c r="B259" i="9"/>
  <c r="B260" i="9" s="1"/>
  <c r="H217" i="9"/>
  <c r="D179" i="9"/>
  <c r="F187" i="9"/>
  <c r="B290" i="14" l="1"/>
  <c r="B292" i="14" s="1"/>
  <c r="C292" i="14" s="1"/>
  <c r="C260" i="9"/>
  <c r="B223" i="16"/>
  <c r="H222" i="16"/>
  <c r="H177" i="15"/>
  <c r="B177" i="15"/>
  <c r="H104" i="14"/>
  <c r="F151" i="14"/>
  <c r="F60" i="14"/>
  <c r="H167" i="14"/>
  <c r="D167" i="14"/>
  <c r="H136" i="14"/>
  <c r="F120" i="14"/>
  <c r="H59" i="15"/>
  <c r="H179" i="14"/>
  <c r="D223" i="16"/>
  <c r="F222" i="16"/>
  <c r="D220" i="14"/>
  <c r="B151" i="14"/>
  <c r="B120" i="14"/>
  <c r="D136" i="14"/>
  <c r="B167" i="14"/>
  <c r="B136" i="14"/>
  <c r="F167" i="14"/>
  <c r="H151" i="14"/>
  <c r="H223" i="16"/>
  <c r="D222" i="16"/>
  <c r="F220" i="14"/>
  <c r="B221" i="16"/>
  <c r="F221" i="16"/>
  <c r="D119" i="15"/>
  <c r="D182" i="14"/>
  <c r="D221" i="16"/>
  <c r="D177" i="15"/>
  <c r="B222" i="16"/>
  <c r="F104" i="14"/>
  <c r="F136" i="14"/>
  <c r="H221" i="16"/>
  <c r="F177" i="15"/>
  <c r="D104" i="14"/>
  <c r="H120" i="14"/>
  <c r="F223" i="16"/>
  <c r="H220" i="14"/>
  <c r="B220" i="14"/>
  <c r="B104" i="14"/>
  <c r="D151" i="14"/>
  <c r="B60" i="14"/>
  <c r="F183" i="13"/>
  <c r="B184" i="13"/>
  <c r="B182" i="13"/>
  <c r="D183" i="13"/>
  <c r="B185" i="13"/>
  <c r="B179" i="13"/>
  <c r="H182" i="13"/>
  <c r="B183" i="13"/>
  <c r="H217" i="13"/>
  <c r="F185" i="13"/>
  <c r="H184" i="13"/>
  <c r="D60" i="13"/>
  <c r="D59" i="14" s="1"/>
  <c r="D184" i="13"/>
  <c r="F180" i="13"/>
  <c r="B180" i="13"/>
  <c r="F182" i="13"/>
  <c r="H181" i="9"/>
  <c r="H180" i="13"/>
  <c r="F184" i="13"/>
  <c r="F179" i="13"/>
  <c r="H185" i="13"/>
  <c r="D185" i="13"/>
  <c r="H183" i="13"/>
  <c r="F224" i="9"/>
  <c r="B218" i="9"/>
  <c r="H218" i="9"/>
  <c r="H224" i="9" s="1"/>
  <c r="B217" i="9"/>
  <c r="B181" i="9"/>
  <c r="D217" i="9"/>
  <c r="D224" i="9" s="1"/>
  <c r="D181" i="9"/>
  <c r="B166" i="15" l="1"/>
  <c r="B185" i="14"/>
  <c r="H60" i="15"/>
  <c r="D60" i="14"/>
  <c r="H119" i="15"/>
  <c r="H182" i="14"/>
  <c r="F169" i="16"/>
  <c r="F186" i="15"/>
  <c r="F135" i="15"/>
  <c r="F183" i="14"/>
  <c r="D120" i="15"/>
  <c r="H217" i="14"/>
  <c r="H135" i="15"/>
  <c r="H183" i="14"/>
  <c r="H166" i="15"/>
  <c r="H185" i="14"/>
  <c r="F150" i="15"/>
  <c r="F184" i="14"/>
  <c r="B169" i="16"/>
  <c r="B186" i="15"/>
  <c r="F166" i="15"/>
  <c r="F185" i="14"/>
  <c r="B119" i="15"/>
  <c r="B182" i="14"/>
  <c r="D103" i="15"/>
  <c r="D180" i="14"/>
  <c r="F103" i="15"/>
  <c r="F180" i="14"/>
  <c r="F119" i="15"/>
  <c r="F182" i="14"/>
  <c r="D166" i="15"/>
  <c r="D185" i="14"/>
  <c r="F59" i="15"/>
  <c r="F179" i="14"/>
  <c r="H103" i="15"/>
  <c r="H180" i="14"/>
  <c r="H169" i="16"/>
  <c r="H186" i="15"/>
  <c r="D169" i="16"/>
  <c r="D186" i="15"/>
  <c r="H150" i="15"/>
  <c r="H184" i="14"/>
  <c r="B135" i="15"/>
  <c r="B183" i="14"/>
  <c r="D135" i="15"/>
  <c r="D183" i="14"/>
  <c r="B150" i="15"/>
  <c r="B184" i="14"/>
  <c r="B103" i="15"/>
  <c r="B180" i="14"/>
  <c r="D150" i="15"/>
  <c r="D184" i="14"/>
  <c r="B59" i="15"/>
  <c r="B179" i="14"/>
  <c r="H187" i="9"/>
  <c r="H181" i="13"/>
  <c r="H218" i="13"/>
  <c r="H219" i="13"/>
  <c r="B218" i="13"/>
  <c r="B219" i="13"/>
  <c r="D219" i="13"/>
  <c r="D179" i="13"/>
  <c r="B217" i="13"/>
  <c r="B181" i="13"/>
  <c r="F181" i="13"/>
  <c r="F217" i="13"/>
  <c r="F219" i="13"/>
  <c r="F218" i="13"/>
  <c r="B224" i="9"/>
  <c r="B230" i="9" s="1"/>
  <c r="C230" i="9" s="1"/>
  <c r="B187" i="9"/>
  <c r="D187" i="9"/>
  <c r="B290" i="15" l="1"/>
  <c r="B292" i="15" s="1"/>
  <c r="C292" i="15" s="1"/>
  <c r="B136" i="15"/>
  <c r="H151" i="15"/>
  <c r="H218" i="14"/>
  <c r="F219" i="14"/>
  <c r="F218" i="14"/>
  <c r="D104" i="15"/>
  <c r="B220" i="15"/>
  <c r="H181" i="14"/>
  <c r="H220" i="15"/>
  <c r="F104" i="15"/>
  <c r="F177" i="16"/>
  <c r="D59" i="15"/>
  <c r="D179" i="14"/>
  <c r="D136" i="15"/>
  <c r="H177" i="16"/>
  <c r="F120" i="15"/>
  <c r="F167" i="15"/>
  <c r="H136" i="15"/>
  <c r="D119" i="16"/>
  <c r="D182" i="15"/>
  <c r="F136" i="15"/>
  <c r="F60" i="15"/>
  <c r="F151" i="15"/>
  <c r="F220" i="15"/>
  <c r="H120" i="15"/>
  <c r="D220" i="15"/>
  <c r="H104" i="15"/>
  <c r="B219" i="14"/>
  <c r="B177" i="16"/>
  <c r="B151" i="15"/>
  <c r="D177" i="16"/>
  <c r="F217" i="14"/>
  <c r="F181" i="14"/>
  <c r="D167" i="15"/>
  <c r="D218" i="14"/>
  <c r="B120" i="15"/>
  <c r="H167" i="15"/>
  <c r="H219" i="14"/>
  <c r="H59" i="16"/>
  <c r="H179" i="15"/>
  <c r="B167" i="15"/>
  <c r="B218" i="14"/>
  <c r="B104" i="15"/>
  <c r="D219" i="14"/>
  <c r="D151" i="15"/>
  <c r="B181" i="14"/>
  <c r="B217" i="14"/>
  <c r="B60" i="15"/>
  <c r="B224" i="13"/>
  <c r="B230" i="13" s="1"/>
  <c r="C230" i="13" s="1"/>
  <c r="B187" i="13"/>
  <c r="F224" i="13"/>
  <c r="F187" i="13"/>
  <c r="H224" i="13"/>
  <c r="D217" i="13"/>
  <c r="D224" i="13" s="1"/>
  <c r="D181" i="13"/>
  <c r="H187" i="13"/>
  <c r="F224" i="14" l="1"/>
  <c r="H224" i="14"/>
  <c r="H217" i="15"/>
  <c r="B119" i="16"/>
  <c r="B182" i="15"/>
  <c r="F166" i="16"/>
  <c r="F185" i="15"/>
  <c r="D186" i="16"/>
  <c r="H103" i="16"/>
  <c r="H180" i="15"/>
  <c r="F150" i="16"/>
  <c r="F184" i="15"/>
  <c r="D120" i="16"/>
  <c r="E120" i="16" s="1"/>
  <c r="F103" i="16"/>
  <c r="F180" i="15"/>
  <c r="H187" i="14"/>
  <c r="B166" i="16"/>
  <c r="B185" i="15"/>
  <c r="H166" i="16"/>
  <c r="H185" i="15"/>
  <c r="F187" i="14"/>
  <c r="H135" i="16"/>
  <c r="H183" i="15"/>
  <c r="F119" i="16"/>
  <c r="F182" i="15"/>
  <c r="D135" i="16"/>
  <c r="D183" i="15"/>
  <c r="D60" i="15"/>
  <c r="B135" i="16"/>
  <c r="B183" i="15"/>
  <c r="D166" i="16"/>
  <c r="D185" i="15"/>
  <c r="H186" i="16"/>
  <c r="D217" i="14"/>
  <c r="D224" i="14" s="1"/>
  <c r="D181" i="14"/>
  <c r="D103" i="16"/>
  <c r="D180" i="15"/>
  <c r="H150" i="16"/>
  <c r="H184" i="15"/>
  <c r="B186" i="16"/>
  <c r="H119" i="16"/>
  <c r="H182" i="15"/>
  <c r="F135" i="16"/>
  <c r="F183" i="15"/>
  <c r="H60" i="16"/>
  <c r="B150" i="16"/>
  <c r="B184" i="15"/>
  <c r="F59" i="16"/>
  <c r="F179" i="15"/>
  <c r="F186" i="16"/>
  <c r="B224" i="14"/>
  <c r="B230" i="14" s="1"/>
  <c r="C230" i="14" s="1"/>
  <c r="B103" i="16"/>
  <c r="B180" i="15"/>
  <c r="D150" i="16"/>
  <c r="D184" i="15"/>
  <c r="B59" i="16"/>
  <c r="B179" i="15"/>
  <c r="B187" i="14"/>
  <c r="D187" i="13"/>
  <c r="I60" i="16" l="1"/>
  <c r="H59" i="17"/>
  <c r="B290" i="16"/>
  <c r="B292" i="16" s="1"/>
  <c r="D218" i="15"/>
  <c r="D59" i="16"/>
  <c r="D179" i="15"/>
  <c r="D182" i="16"/>
  <c r="E182" i="16" s="1"/>
  <c r="D220" i="16"/>
  <c r="F220" i="16"/>
  <c r="F219" i="15"/>
  <c r="F218" i="15"/>
  <c r="F167" i="16"/>
  <c r="F60" i="16"/>
  <c r="H179" i="16"/>
  <c r="I179" i="16" s="1"/>
  <c r="F136" i="16"/>
  <c r="G136" i="16" s="1"/>
  <c r="D104" i="16"/>
  <c r="E104" i="16" s="1"/>
  <c r="H136" i="16"/>
  <c r="I136" i="16" s="1"/>
  <c r="B167" i="16"/>
  <c r="H218" i="15"/>
  <c r="B219" i="15"/>
  <c r="D136" i="16"/>
  <c r="E136" i="16" s="1"/>
  <c r="F151" i="16"/>
  <c r="G151" i="16" s="1"/>
  <c r="B120" i="16"/>
  <c r="F181" i="15"/>
  <c r="F217" i="15"/>
  <c r="B151" i="16"/>
  <c r="C151" i="16" s="1"/>
  <c r="H120" i="16"/>
  <c r="I120" i="16" s="1"/>
  <c r="H219" i="15"/>
  <c r="B220" i="16"/>
  <c r="H151" i="16"/>
  <c r="I151" i="16" s="1"/>
  <c r="D187" i="14"/>
  <c r="H220" i="16"/>
  <c r="D167" i="16"/>
  <c r="B136" i="16"/>
  <c r="C136" i="16" s="1"/>
  <c r="F120" i="16"/>
  <c r="G120" i="16" s="1"/>
  <c r="H167" i="16"/>
  <c r="F104" i="16"/>
  <c r="G104" i="16" s="1"/>
  <c r="H104" i="16"/>
  <c r="I104" i="16" s="1"/>
  <c r="H181" i="15"/>
  <c r="B218" i="15"/>
  <c r="B104" i="16"/>
  <c r="D219" i="15"/>
  <c r="D151" i="16"/>
  <c r="E151" i="16" s="1"/>
  <c r="B217" i="15"/>
  <c r="B181" i="15"/>
  <c r="C292" i="16"/>
  <c r="B60" i="16"/>
  <c r="I59" i="17" l="1"/>
  <c r="H60" i="17"/>
  <c r="G60" i="16"/>
  <c r="F59" i="17"/>
  <c r="B59" i="17"/>
  <c r="C60" i="16"/>
  <c r="H224" i="15"/>
  <c r="F224" i="15"/>
  <c r="B182" i="16"/>
  <c r="H183" i="16"/>
  <c r="I183" i="16" s="1"/>
  <c r="F185" i="16"/>
  <c r="D217" i="15"/>
  <c r="D224" i="15" s="1"/>
  <c r="D181" i="15"/>
  <c r="H180" i="16"/>
  <c r="H185" i="16"/>
  <c r="B183" i="16"/>
  <c r="C183" i="16" s="1"/>
  <c r="H184" i="16"/>
  <c r="I184" i="16" s="1"/>
  <c r="H182" i="16"/>
  <c r="I182" i="16" s="1"/>
  <c r="F179" i="16"/>
  <c r="G179" i="16" s="1"/>
  <c r="D60" i="16"/>
  <c r="F187" i="15"/>
  <c r="F184" i="16"/>
  <c r="G184" i="16" s="1"/>
  <c r="B185" i="16"/>
  <c r="D180" i="16"/>
  <c r="E180" i="16" s="1"/>
  <c r="H217" i="16"/>
  <c r="H187" i="15"/>
  <c r="D183" i="16"/>
  <c r="E183" i="16" s="1"/>
  <c r="F183" i="16"/>
  <c r="G183" i="16" s="1"/>
  <c r="F180" i="16"/>
  <c r="G180" i="16" s="1"/>
  <c r="F182" i="16"/>
  <c r="G182" i="16" s="1"/>
  <c r="D185" i="16"/>
  <c r="B184" i="16"/>
  <c r="C184" i="16" s="1"/>
  <c r="B224" i="15"/>
  <c r="B230" i="15" s="1"/>
  <c r="C230" i="15" s="1"/>
  <c r="B180" i="16"/>
  <c r="D184" i="16"/>
  <c r="E184" i="16" s="1"/>
  <c r="B179" i="16"/>
  <c r="C179" i="16" s="1"/>
  <c r="B187" i="15"/>
  <c r="H179" i="17" l="1"/>
  <c r="I60" i="17"/>
  <c r="G59" i="17"/>
  <c r="F60" i="17"/>
  <c r="E60" i="16"/>
  <c r="D59" i="17"/>
  <c r="B290" i="17"/>
  <c r="B292" i="17" s="1"/>
  <c r="C292" i="17" s="1"/>
  <c r="C59" i="17"/>
  <c r="B60" i="17"/>
  <c r="H181" i="16"/>
  <c r="I181" i="16" s="1"/>
  <c r="I180" i="16"/>
  <c r="D218" i="16"/>
  <c r="F219" i="16"/>
  <c r="F218" i="16"/>
  <c r="F181" i="16"/>
  <c r="G181" i="16" s="1"/>
  <c r="F217" i="16"/>
  <c r="D179" i="16"/>
  <c r="E179" i="16" s="1"/>
  <c r="D187" i="15"/>
  <c r="B219" i="16"/>
  <c r="H219" i="16"/>
  <c r="H218" i="16"/>
  <c r="B218" i="16"/>
  <c r="D219" i="16"/>
  <c r="B217" i="16"/>
  <c r="B181" i="16"/>
  <c r="C181" i="16" s="1"/>
  <c r="H187" i="16" l="1"/>
  <c r="I187" i="16" s="1"/>
  <c r="H217" i="17"/>
  <c r="H224" i="17" s="1"/>
  <c r="I179" i="17"/>
  <c r="H181" i="17"/>
  <c r="F179" i="17"/>
  <c r="G60" i="17"/>
  <c r="E59" i="17"/>
  <c r="D60" i="17"/>
  <c r="B179" i="17"/>
  <c r="C60" i="17"/>
  <c r="H224" i="16"/>
  <c r="F187" i="16"/>
  <c r="G187" i="16" s="1"/>
  <c r="D217" i="16"/>
  <c r="D224" i="16" s="1"/>
  <c r="D181" i="16"/>
  <c r="E181" i="16" s="1"/>
  <c r="B224" i="16"/>
  <c r="B230" i="16" s="1"/>
  <c r="C230" i="16" s="1"/>
  <c r="F224" i="16"/>
  <c r="B187" i="16"/>
  <c r="C187" i="16" s="1"/>
  <c r="I181" i="17" l="1"/>
  <c r="H187" i="17"/>
  <c r="I187" i="17" s="1"/>
  <c r="G179" i="17"/>
  <c r="F217" i="17"/>
  <c r="F224" i="17" s="1"/>
  <c r="F181" i="17"/>
  <c r="D179" i="17"/>
  <c r="E60" i="17"/>
  <c r="C179" i="17"/>
  <c r="B217" i="17"/>
  <c r="B224" i="17" s="1"/>
  <c r="B230" i="17" s="1"/>
  <c r="C230" i="17" s="1"/>
  <c r="B181" i="17"/>
  <c r="D187" i="16"/>
  <c r="E187" i="16" s="1"/>
  <c r="F187" i="17" l="1"/>
  <c r="G187" i="17" s="1"/>
  <c r="G181" i="17"/>
  <c r="D217" i="17"/>
  <c r="D224" i="17" s="1"/>
  <c r="E179" i="17"/>
  <c r="D181" i="17"/>
  <c r="C181" i="17"/>
  <c r="B187" i="17"/>
  <c r="C187" i="17" s="1"/>
  <c r="B3" i="14"/>
  <c r="B12" i="14" s="1"/>
  <c r="B12" i="13"/>
  <c r="D187" i="17" l="1"/>
  <c r="E187" i="17" s="1"/>
  <c r="E181" i="17"/>
  <c r="B3" i="15"/>
  <c r="B3" i="16" l="1"/>
  <c r="B12" i="15"/>
  <c r="B3" i="17" l="1"/>
  <c r="B12" i="17" s="1"/>
  <c r="B12" i="16"/>
</calcChain>
</file>

<file path=xl/sharedStrings.xml><?xml version="1.0" encoding="utf-8"?>
<sst xmlns="http://schemas.openxmlformats.org/spreadsheetml/2006/main" count="2412" uniqueCount="464">
  <si>
    <t>Muut kiinteistön tuotot</t>
  </si>
  <si>
    <t>Hallinto</t>
  </si>
  <si>
    <t>Käyttö ja huolto</t>
  </si>
  <si>
    <t>Ulkoalueiden huolto</t>
  </si>
  <si>
    <t>Siivous</t>
  </si>
  <si>
    <t>Lämmitys</t>
  </si>
  <si>
    <t>Vesi ja jätevesi</t>
  </si>
  <si>
    <t>Sähkö ja kaasu</t>
  </si>
  <si>
    <t>Jätehuolto</t>
  </si>
  <si>
    <t>Vahinkovakuutukset</t>
  </si>
  <si>
    <t>Kiinteistövero</t>
  </si>
  <si>
    <t>Välittömät verot</t>
  </si>
  <si>
    <t>Muut käyttökorvaukset</t>
  </si>
  <si>
    <t>Muun toiminnan tuotot</t>
  </si>
  <si>
    <t>Tuotot</t>
  </si>
  <si>
    <t>Kulut</t>
  </si>
  <si>
    <t>Muun vuokraustoiminnan tuotot</t>
  </si>
  <si>
    <t>Ylimääräiset lainojen lyhennykset</t>
  </si>
  <si>
    <t>Hoitolainojen nostot</t>
  </si>
  <si>
    <t>Muun vuokraustoiminnan jäämä (+/-)</t>
  </si>
  <si>
    <t>Edellisten vuosien jäämä (+/-)</t>
  </si>
  <si>
    <t>Muun toiminnan jäämä (+/-)</t>
  </si>
  <si>
    <t>Muun vuokraustoiminnan kumulatiivinen jäämä (+/-)</t>
  </si>
  <si>
    <t>Muun toiminnan kumulatiivinen jäämä (+/-)</t>
  </si>
  <si>
    <t>Muiden rahoitukseen vaikuttavien tapahtumien jäämä tilikaudella (+/-)</t>
  </si>
  <si>
    <t>Muun rahoitukseen vaikuttavien tapahtumien kumulatiivinen jäämä (+/-)</t>
  </si>
  <si>
    <t>€/m2/kk</t>
  </si>
  <si>
    <t>Varautuminen perusparannus-, ylläpito- ja hoitokustannuksiin</t>
  </si>
  <si>
    <t>Perusparannuskulut</t>
  </si>
  <si>
    <t>Ylläpito- ja hoitokulut</t>
  </si>
  <si>
    <t>Taseeseen aktivoitavat kulut</t>
  </si>
  <si>
    <t>Kilpailutus</t>
  </si>
  <si>
    <t>Vesimaksut</t>
  </si>
  <si>
    <t xml:space="preserve">Henkilöstökulut                </t>
  </si>
  <si>
    <t xml:space="preserve">Lämmitys                   </t>
  </si>
  <si>
    <t xml:space="preserve">Vesi ja jätevesi                                                    </t>
  </si>
  <si>
    <t xml:space="preserve">Vesi- ja jätevesikulut muodostuvat kunnallisesta tariffista ja kulutusmittaukseen perustuvista käyttövesimaksuista,  jätevesimaksuista ja mittarivuokrasta yms. lisistä. </t>
  </si>
  <si>
    <t xml:space="preserve">Sähkö ja kaasu        </t>
  </si>
  <si>
    <t xml:space="preserve">Sähkökulut muodostuvat sähkötariffista ja energialaitoksen toimittaman sähkön ja kaasun kulutusmittaukseen perustuvista energiamaksuista, mittarivuokrista yms. maksuista. Sähkön kulutusmäärää seurataan ja verrataan edellisten vuosien määrään. Ostettavaa sähköä tulisi kilpailuttaa muutaman vuoden välein. </t>
  </si>
  <si>
    <t xml:space="preserve">Jätehuolto                </t>
  </si>
  <si>
    <t xml:space="preserve">Vahinkovakuutukset                                       </t>
  </si>
  <si>
    <t xml:space="preserve">Kiinteistövero                                                                          </t>
  </si>
  <si>
    <t xml:space="preserve">Kiinteistövero on kunnanvaltuuston vahvistaman prosentin mukainen määrä kiinteistön edellisen vuoden verotusarvosta, joka määrätään varojen arvostamisesta verotuksessa annetun lain mukaan. Kunkin kunnan kiinteistöveroprosentit löytyvät Verohallinnon verkkosivuilta. </t>
  </si>
  <si>
    <t>Muut hoitokulut</t>
  </si>
  <si>
    <t>Tyhjäkäyttö</t>
  </si>
  <si>
    <t>Korkokulut ja muut rahoituskulut</t>
  </si>
  <si>
    <t>Käyttö- ja huoltotehtäviä voidaan hoitaa myös omalla henkilökunnalla, jolloin kustannukset muodostuvat palkka- ja sosiaalikuluista ja ne esitetään kohdassa Henkilöstökulut (sis. henkilösivukulut).</t>
  </si>
  <si>
    <t>Siivousta voidaan hoitaa myös omalla henkilökunnalla, jolloin kustannukset muodostuvat palkka- ja sosiaalikuluista ja ne esitetään kohdassa Henkilöstökulut (sis. henkilösivukulut).</t>
  </si>
  <si>
    <t>Esimerkiksi tontti-, asunto-, paikoitusalue-, autopaikka- ja muut vuokrat.</t>
  </si>
  <si>
    <t>Uusien rakennettavien kohteiden kustannukset</t>
  </si>
  <si>
    <t xml:space="preserve">Hallinto </t>
  </si>
  <si>
    <t>Vuokrat</t>
  </si>
  <si>
    <t>Muun vuokraustoiminnan lainojen nostot ja lyhennykset (+/-)</t>
  </si>
  <si>
    <t>Muun vuokraustoiminnan taseeseen aktivoidut tuotot ja kulut (investoinnit, sijoitukset (+/-)</t>
  </si>
  <si>
    <t>Muun toiminnan lainojen nostot ja lyhennykset (+/-)</t>
  </si>
  <si>
    <t>Muun vuokraustoiminnan kulut (-)</t>
  </si>
  <si>
    <t>Muun toiminnan kulut (-)</t>
  </si>
  <si>
    <t>Muut rahoitusta kerryttävät ja vähentävät tapahtumat (+/-)</t>
  </si>
  <si>
    <t>Huoneistoala (m2)</t>
  </si>
  <si>
    <t>Muu vuokraustoiminta</t>
  </si>
  <si>
    <t xml:space="preserve">Yhteisön muu vuokraustoiminta </t>
  </si>
  <si>
    <t>Muut yhteisön rahoitukseen vaikuttavat tapahtumat</t>
  </si>
  <si>
    <t>Lainojen nostot investointien rahoitukseen tilikauden aikana (+)</t>
  </si>
  <si>
    <t>ARA-asuntokannan (vapautuneet/rajoituksen alaiset) kiinteistöjen/osakkeiden myynnit tilikauden aikana (+)</t>
  </si>
  <si>
    <t>Investointien rahoitusjäämä tilikauden alussa (uudiskohteet ja perusparantaminen) (+/-)</t>
  </si>
  <si>
    <t xml:space="preserve">Taseeseen aktivoitavat kulut tilikauden aikana, uudiskohteet ja perusparantaminen </t>
  </si>
  <si>
    <t>Uudiskohteiden rakentamisen ja perusparannuksen kustannukset sekä niihin saatavat avustukset tilikaudella mukaan lukien rakennusaikaiset korot ja muut rakennusaikaiset erät.</t>
  </si>
  <si>
    <t>Käyttö- ja luovutusrajoituksen alaisten sekä rajoituksista vapautuneiden kohteiden myynnistä saatavat tuotot. </t>
  </si>
  <si>
    <t xml:space="preserve">Yhteishallintolain mukaan asukastoimikunnan tehtävänä on päättää yhteisten autopaikkojen, saunojen, pesutupien ja vastaavien tilojen vuokraus- ja jakamisperiaatteista ja valvoa niiden noudattamista. </t>
  </si>
  <si>
    <t>Tuotot yhteensä</t>
  </si>
  <si>
    <t>Hoitokulut yhteensä</t>
  </si>
  <si>
    <t>Lisätietoja</t>
  </si>
  <si>
    <t>Kulut, tasattavat yhteensä</t>
  </si>
  <si>
    <t>(esim. liiketilat, ei ARA-rahotteiset kohteet)</t>
  </si>
  <si>
    <t>Vapaa vuokraustoiminta ja muu (vapaa) toiminta</t>
  </si>
  <si>
    <t>Yhteisön omat laskelmapohjat</t>
  </si>
  <si>
    <t>Autopaikkojen ym. tilojen jakamisen perusteet</t>
  </si>
  <si>
    <t>Käyttö ja huolto, oma henkilökunta</t>
  </si>
  <si>
    <t>Siivous omalla henkilökunnalla</t>
  </si>
  <si>
    <t>Kulut yhteensä (ennen tasausta)</t>
  </si>
  <si>
    <t>Vuositiedot</t>
  </si>
  <si>
    <t xml:space="preserve">Hankintamenon ylitys </t>
  </si>
  <si>
    <t>ARAn yhteystiedot</t>
  </si>
  <si>
    <t>Asukastoimikunnan tehtävät</t>
  </si>
  <si>
    <t>Asukkaiden kokous</t>
  </si>
  <si>
    <t>Laskelman suojaus ja solujen lukitus</t>
  </si>
  <si>
    <r>
      <t>Huoneistoala yht. (m</t>
    </r>
    <r>
      <rPr>
        <b/>
        <vertAlign val="superscript"/>
        <sz val="11"/>
        <color theme="1"/>
        <rFont val="Verdana"/>
        <family val="2"/>
      </rPr>
      <t>2</t>
    </r>
    <r>
      <rPr>
        <b/>
        <sz val="11"/>
        <color theme="1"/>
        <rFont val="Verdana"/>
        <family val="2"/>
      </rPr>
      <t>):</t>
    </r>
  </si>
  <si>
    <t>Yhteyshenkilö:</t>
  </si>
  <si>
    <t>Tilikausi:</t>
  </si>
  <si>
    <t>Tilikauden pituus (kk):</t>
  </si>
  <si>
    <t>Puhelinnumero:</t>
  </si>
  <si>
    <t>Sähköpostiosoite:</t>
  </si>
  <si>
    <t>Yhteisön nimi:</t>
  </si>
  <si>
    <t>Tasausryhmän nimi / tunniste:</t>
  </si>
  <si>
    <t>Asuntojen lukumäärä:</t>
  </si>
  <si>
    <r>
      <t>Huoneistoala (m</t>
    </r>
    <r>
      <rPr>
        <b/>
        <vertAlign val="superscript"/>
        <sz val="11"/>
        <rFont val="Verdana"/>
        <family val="2"/>
      </rPr>
      <t>2</t>
    </r>
    <r>
      <rPr>
        <b/>
        <sz val="11"/>
        <rFont val="Verdana"/>
        <family val="2"/>
      </rPr>
      <t>)</t>
    </r>
    <r>
      <rPr>
        <b/>
        <sz val="11"/>
        <color theme="1"/>
        <rFont val="Verdana"/>
        <family val="2"/>
      </rPr>
      <t>:</t>
    </r>
  </si>
  <si>
    <t>Asia</t>
  </si>
  <si>
    <t xml:space="preserve">Laskelman soluista pääsääntöisesti väritetyt solut ovat lukittuja ja koko työkirja on suojattu salasanalla. Laskelman muokkaamista varten suojauksen voi poistaa salasanalla "ara" (tarkista &gt; poista taulukon suojaus).  Lukitut solut voi vapauttaa seuraavasti: Aloitus &gt; muotoile &gt; lukitse solu. </t>
  </si>
  <si>
    <t>Kirjanpito</t>
  </si>
  <si>
    <t>Kohde</t>
  </si>
  <si>
    <t xml:space="preserve">Kohde voi muodostua useista eri rakennuksista (taloista). </t>
  </si>
  <si>
    <t>Tasausryhmä</t>
  </si>
  <si>
    <t>Asuintalovaraus</t>
  </si>
  <si>
    <t>Luovutusvoitot- ja tappiot rahoitusarvopapereista</t>
  </si>
  <si>
    <t xml:space="preserve">Esitetään korko- ja muissa rahoitustuotoissa ja muissa korko- ja rahoituskuluissa. </t>
  </si>
  <si>
    <t xml:space="preserve">Yhteishallintolain mukaan (649/1990) asukkaiden kokous on kutsuttava koolle vähintään kerran kalenterivuodessa käsittelemään yhteishallintolaissa tarkoitettuja asioita (vähimmäisvaatimus). Asukkaiden kokouksen kutsuu koolle asukastoimikunta tai, jos sitä ei ole, omistaja. </t>
  </si>
  <si>
    <t>Kohteen nimi / tunniste:</t>
  </si>
  <si>
    <t>Omakustannusvastikkeet</t>
  </si>
  <si>
    <t>Omakustannusperiaatteen alainen toiminta (omakust.vastikkeet)</t>
  </si>
  <si>
    <t>Käyttövastike I</t>
  </si>
  <si>
    <t>Tuotot, ei-tasattavat</t>
  </si>
  <si>
    <t>Autopaikka- ja tallivuokrat</t>
  </si>
  <si>
    <t>Asukastoiminta</t>
  </si>
  <si>
    <t>Pienet vuosikorjaukset</t>
  </si>
  <si>
    <t>Pääomatuotot, ei-tasattavat</t>
  </si>
  <si>
    <t>Korkotuotot ja muut rahoitustuotot</t>
  </si>
  <si>
    <t>Perusparannuslainojen nostot</t>
  </si>
  <si>
    <t>Pääomatuotot yhteensä</t>
  </si>
  <si>
    <t>Pääomakulut, ei-tasattavat</t>
  </si>
  <si>
    <t>Lainojen lyhennykset</t>
  </si>
  <si>
    <t>Yli-/alijäämä, käyttövastike I</t>
  </si>
  <si>
    <t>Ed. tilikausien jäämä, käyttövastike I (+/-)</t>
  </si>
  <si>
    <t>Käyttövastike II</t>
  </si>
  <si>
    <t>Tuotot, tasattavat</t>
  </si>
  <si>
    <t>Hoitokulut, tasattavat</t>
  </si>
  <si>
    <t>Suuret vuosikorjaukset</t>
  </si>
  <si>
    <t>Vastikkeen tasaus (+/-)</t>
  </si>
  <si>
    <t>Pääomatuotot, tasattavat</t>
  </si>
  <si>
    <t>Pääomakulut, tasattavat</t>
  </si>
  <si>
    <t>Pääomakulut yhteensä</t>
  </si>
  <si>
    <t>Yli-/alijäämä, käyttövastike II</t>
  </si>
  <si>
    <t>Ed. tilikausien jäämä, käyttövastike II (+/-)</t>
  </si>
  <si>
    <t>Väliaikaisesti muuhun tarkoitukseen lainattujen varojen palautus</t>
  </si>
  <si>
    <t xml:space="preserve">Väliaikaisesti muuhun tarkoitukseen lainatut varat </t>
  </si>
  <si>
    <t>Yli-/alijäämä, varautuminen perusparannus-, ylläpito- ja hoitokustannuksiin</t>
  </si>
  <si>
    <t>Ed. tilikausien jäämä, varautuminen perusparannus-, ylläpito- ja hoitokustannuksiin  (+/-)</t>
  </si>
  <si>
    <t>Siirtyvä jäämä, varautuminen perusparannus-, ylläpito- ja hoitokustannuksiin  (+/-)</t>
  </si>
  <si>
    <t>Varautuminen lain mukaisiin velvoitteisiin</t>
  </si>
  <si>
    <t>Myydyt asumisoikeudet</t>
  </si>
  <si>
    <t>Yli-/alijäämä, varautuminen lain mukaisiin velvoitteisiin</t>
  </si>
  <si>
    <t xml:space="preserve">Varautuminen asumisoikeuksien lunastamisiin </t>
  </si>
  <si>
    <t>Väliaikaisesti muuhun tarkoitukseen lainattujen varojen palauttaminen</t>
  </si>
  <si>
    <t>Yli-/alijäämä, varautuminen asumisoikeuksien lunastamisiin</t>
  </si>
  <si>
    <t>Ed. tilikausien jäämä, varautuminen asumisoikeuksien lunastamisiin  (+/-)</t>
  </si>
  <si>
    <t>Varautuminen lainojen lyhennyksiin</t>
  </si>
  <si>
    <t>Vuosimaksulainojen seuraavan vuoden lyhennyksiin kerättävä vastike</t>
  </si>
  <si>
    <t>Ed.vuoden osuus vuosimaksulainojen lyhennyksistä</t>
  </si>
  <si>
    <t>Yli-/alijäämä, varautuminen lainojen lyhennyksiin</t>
  </si>
  <si>
    <t>Ed. tilikausien jäämä, varautuminen lainojen lyhennyksiin (+/-)</t>
  </si>
  <si>
    <t>Investoinnit ja niiden rahoitus sekä investointien realisointi</t>
  </si>
  <si>
    <t>Investointien ja niiden rahoituksen jäämä tilikauden alussa</t>
  </si>
  <si>
    <t>Taseeseen aktivoidut kulut tilikauden aikana, uudiskohteet ja perusparantaminen (-)</t>
  </si>
  <si>
    <t>Asumisoikeuksien myynnit, uudiskohteet</t>
  </si>
  <si>
    <t>Jakamattomat osingot</t>
  </si>
  <si>
    <t>Muut erät</t>
  </si>
  <si>
    <t>Omakustannusperiaatteen alaisen toiminnan jäämät</t>
  </si>
  <si>
    <t>Yhteisön muu toiminta (esim. hoivapalvelut)</t>
  </si>
  <si>
    <t xml:space="preserve">* Erittele tarkemmin tuottojen ja kulujen sisältö. </t>
  </si>
  <si>
    <t xml:space="preserve">Edellä mainittujen laskelmien luvut yhdistetään tähän laskelmaan, jotta saadaan selville koko kohteen / tasausryhmän / yhteisön tulos. </t>
  </si>
  <si>
    <t>Varautuminen asumisoikeuksien lunastamisiin</t>
  </si>
  <si>
    <r>
      <t xml:space="preserve">ARAn laatima käyttövastikelaskelma-mallipohja on tarkoitettu avuksi vastikkeiden määrittämiseen. Yhteisöjen esittämät laskelmat voivat poiketa ARAn mallipohjasta. Jos yhteisöt muokkaavat ARAn mallipohjaa, on laskelmiin sisällytettävä </t>
    </r>
    <r>
      <rPr>
        <b/>
        <sz val="11"/>
        <rFont val="Verdana"/>
        <family val="2"/>
      </rPr>
      <t>asumisoikeuslain edellyttämät asiat</t>
    </r>
    <r>
      <rPr>
        <sz val="11"/>
        <rFont val="Verdana"/>
        <family val="2"/>
      </rPr>
      <t>. Yhteisön vastuulla on myös tarkistaa ja päivittää mallin laskentakaavat. Lukitut solut ovat esitetty laskelmassa vaalean vihreällä värillä. Laskelman kaavat ovat laadittu siten, että käyttövastikkeella katetuissa kulut esitetään + merkkisenä ja ulkoisella rahoituksella katetuissa - merkkisenä.</t>
    </r>
  </si>
  <si>
    <t>Ruutujen kinnittäminen / vapauttaminen</t>
  </si>
  <si>
    <t>Toimintakertomus ja tilinpäätös</t>
  </si>
  <si>
    <t>Kohteen hankinta-arvo ja pinta-ala</t>
  </si>
  <si>
    <t>Asumisoikeustalon omistajan on toimittajatahosta riippumatta kilpailutettava arvoltaan merkittävimmät hankkimansa isännöinti-, hallinto-, huolto- ja muut kiinteistönhoitopalvelut sekä kunnossapitotyöt, joiden kattamista varten peritään tai on tarkoitus periä käyttövastiketta. Jos hankinnan arvo ilman arvonlisäveroa ylittää julkisista hankinnoista annetun lain (348/2007) 15 §:n 1 kohdassa säädetyn kansallisen kynnysarvon, se on kilpailutettava, jollei pakottavista kiireellisistä syistä tai muusta laista muuta johdu. Hankintaa ei saa jakaa eriin, osittaa tai laskea poikkeuksellisin menetelmin tämän momentin soveltamisen välttämiseksi.</t>
  </si>
  <si>
    <t>Käyttövastikkeiden määrittäminen</t>
  </si>
  <si>
    <t>Käyttövastikkeen korottaminen</t>
  </si>
  <si>
    <t>Asumisoikeusyhteisön on ilmoitettava käyttövastikkeen korottamisesta asumisoikeuden haltijalle kirjallisesti. Samalla on ilmoitettava korotuksen peruste ja uusi käyttövastike. Korotettu käyttövastike tulee voimaan aikaisintaan kahden kuukauden kuluttua ilmoituksen tekemistä lähinnä seuraavan käyttövastikkeen maksukauden alusta.</t>
  </si>
  <si>
    <t>Käyttövastike I (tuotot, ei-tasattavat)</t>
  </si>
  <si>
    <t xml:space="preserve">Vastikkeet määritellään 100 %:n käyttöasteelle. Jos tyhjäkäyntiin varaudutaan, suosituksena on esittää tyhjäkäyntiin varautuminen tasattavissa kustannuksissa. </t>
  </si>
  <si>
    <t>Palvelut</t>
  </si>
  <si>
    <t xml:space="preserve">Jos yhteisö tarjoaa asukkaille palveluja, jotka eivät kuulu normaaliin kiinteistönhoitoon ja ylläpitoon, palveluiden tuottamisesta aiheutuvat kulut katetaan erillisillä palvelumaksuilla, ei käyttövastikkeilla. Palveluiden tuotot ja kulut esitetään laskelman alaosassa yhteisön muussa toiminnassa. </t>
  </si>
  <si>
    <t>Uusien kohteiden suunnittelu- ja kehittämiskustannuksia ei saa sisällyttää asukkailta perittäviin vastikkeisiin, vaan ne sisältyvät vasta uuden kohteen rakentamiskustannuksiin. Sellaisia suunnittelu- ja kehittämiskustannuksia, jotka eivät johda uuden kohteen rakentamiseen, ei saa kattaa vastikkeilla, vaan ne ovat rakentajan vastuulla.</t>
  </si>
  <si>
    <t>Vuokratut asunnot</t>
  </si>
  <si>
    <t xml:space="preserve">Asumisoikeustalon asuinhuoneistoja on ensisijaisesti käytettävä asumisoikeuden haltijoiden asuntoina. Toissijaisesti asuinhuoneistoja voidaan käyttää vuokralaisten asuntoina. Vuokrattuna olevien asumisoikeusasuntojen vuokran määritystä ei säädellä asumisoikeuslaissa eikä asumisoikeusyhdistyslaissa. Vuokrauksessa noudatetaan asuinhuoneiston vuokrauksesta annettua lakia (481/1995).  Vuokratuotoilla olisi hyvä kattaa sekä hoito- että pääomamenot ja vuokriin voidaan sisällyttää myös varautumista tuleviin kustannuksiin. </t>
  </si>
  <si>
    <t xml:space="preserve">Autopaikkojen ja autotallien vuokraamisesta perittävät käyttökorvaukset. </t>
  </si>
  <si>
    <t xml:space="preserve">Pesutupamaksut, saunamaksut ym. käyttökorvaukset. Käyttökorvauksina perittävät tuotot vähentävät perittävän vastikkeen määrää. Käyttökorvauksina perittävien tuottojen on vastattava niistä aiheutuvia kuluja. </t>
  </si>
  <si>
    <t>Vastikkeisiin siirretty edellisten vuosien yli (+) /alijäämä (-)</t>
  </si>
  <si>
    <t>Hoitokulut, ei-tasattavat</t>
  </si>
  <si>
    <t>Työsuhteessa olevien työntekijöiden palkat ja palkkiot sekä henkilösivukulut.</t>
  </si>
  <si>
    <t xml:space="preserve">Asukastoiminta </t>
  </si>
  <si>
    <t>Asukashallinnosta aiheutuneet kulut (asukaskokous, asukastoimikunta, valvoja jne.)</t>
  </si>
  <si>
    <t>Ulkopuolisten yritysten laskuttamia kiinteistön siivoukseen liittyviä kuluja.</t>
  </si>
  <si>
    <t xml:space="preserve">Lämmityskulut käsittävät kaukolämpöön liittyneissä taloissa perusmaksun ja energiamaksun. Kiinteistöissä, joiden lämmitys suoritetaan omalla lämpökeskuksella, lämmityskulut muodostuvat käytetyn polttoaineen kuten esim. öljyn hankintahinnasta ja energian kulutusmäärästä. Lämmityskustannuksista noin 40 % kuluu veden lämmittämiseen. </t>
  </si>
  <si>
    <t xml:space="preserve">Tasattaessa korjauskuluja eri kohteiden kesken vuosikorjaukset, jotka eivät muodostu kohtuuttomiksi yksittäiselle kiinteistölle. </t>
  </si>
  <si>
    <t xml:space="preserve">Kiinteistön ylläpidosta ja hoidosta syntyvät kulut, joita ei voi sisällyttää mihinkään edellä olevaan kohtaan. Esimerkiksi tiedossa oleva, yhteisön maksettavaksi tuleva vahingonkorvaus. Vastikkeisiin ei kuitenkaan saa sisällyttää lainvastaisesta toiminnasta aiheutuneita kuluja kuten esim. laittomasta irtisanomisesta määrättyä vahingonkorvausta. </t>
  </si>
  <si>
    <t>Yli-/alijäämä</t>
  </si>
  <si>
    <t xml:space="preserve">Vastike- ja muiden tuottojen sekä vastikkeeseen kohdistuvien kulujen erotus. </t>
  </si>
  <si>
    <t>Hoito- ja pääomakuluihin ei saa kerätä ylijäämää, vaan vastikkeet on määriteltävä kulujen mukaan (tuotot - kulut = 0 euroa)</t>
  </si>
  <si>
    <t>Ed. tilikausien jäämä (+/-)</t>
  </si>
  <si>
    <t xml:space="preserve">Edellisiltä tilikausilta (vähintään vuodesta 2011 alkaen) kertynyt kumulatiivinen rahoitusyli- ja alijäämä. Yli- ja alijäämä saadaan laskemalla yhteen edellisten tilikausien yli-ja alijäämät. Summa siirretään edellisen vuoden jälkilaskelman kohdasta "siirtyvä jäämä". Kuhunkin eri tarkoitukseen perittävien vastikkeiden jäämät esitetään erikseen. </t>
  </si>
  <si>
    <t>Siirtyvä jäämä (+/-)</t>
  </si>
  <si>
    <t xml:space="preserve">Tilikaudelta kertyvä ja edellisiltä tilikausilta kertynyt yli-/alijäämä. </t>
  </si>
  <si>
    <t>Käyttövastike II (tuotot, tasattavat)</t>
  </si>
  <si>
    <t xml:space="preserve">Kaikille tasausryhmään tai yhteisöön kuuluville taloille yhteisiä menoja varten kerättävät vastiketuotot. Tasattavia menoja ovat esimerkiksi tontin vuokra, kiinteistövero, hallinnon ja markkinoinnin yleiskulut ja vakuutukset. </t>
  </si>
  <si>
    <t>Asumisneuvonnan ja asukastoiminnan ohjauksen kustannukset</t>
  </si>
  <si>
    <t>Asumisneuvonnan ja asukastoiminnan ohjauksen kustannukset voidaan hyväksyä käyttövastikkeisiin omakustannusperiaatteen mukaisesti. Kustannuksia on seurattava kirjanpidossa tai sisäisessä laskennassa erikseen ja henkilöstökulujen osalta kustannusten kohdistaminen tulee perustua työajanseurantaan, jos asumisneuvoja tai asukastoiminnan ohjaaja toimii useissa eri kohteissa tai tekee myös muita työtehtäviä.</t>
  </si>
  <si>
    <t xml:space="preserve">Muut kiinteistön tuotot, joita ei voi sisällyttää mihinkään edellä olevaan kohtaan. </t>
  </si>
  <si>
    <t>Tasattavat hoitokulut ovat kuluja, joihin asukkaat eivät voi omalla toiminnallaan vaikuttaa ja jotka ovat kaikille taloille yhteisiä. Näitä kuluja ovat esimerkiksi tontin vuokra, kiinteistövero, hallinnon ja markkinoinnin yleiskulut ja vakuutukset.  Tasattaviin hoitokuluihin voidaan sisällyttää myös vuosikorjausmenoja, jotka voisivat ilman tasausta nostaa kohtuuttomasti yksittäisen kohteen käyttövastikkeita. Tällaisiin korjauksiin ei varauduta ennakolta erillisellä korjausvarauksella. Jos yhteisö ei tasaa kuluja yhteisön sisällä, esitetään kaikki kulut ei-tasattavissa.</t>
  </si>
  <si>
    <t>Kulujen tasaaminen</t>
  </si>
  <si>
    <t xml:space="preserve">Yhteisöt voivat tasata koko yhteisön kuluja pinta-alan mukaan tai pisteyttämällä (arvottamalla) kohteet esimerkiksi laatutason, iän ja sijainnin mukaan. Pisteytykseen voidaan ottaa mukaan myös muita kriteerejä. Pisteyttämällä tehdystä tasauksesta käytetään nimitystä käyttöarvon mukainen tasaus. Käyttöarvon mukaiseen kulujen tasaamiseen löytyy ARAn verkkosivuilta laskuri (tasausmalli), jonka avulla voi määritellä kunkin kohteen pistemäärän sekä kohteen osuuden yhteisön/tasausryhmän kuluista. </t>
  </si>
  <si>
    <t>Tasattaviin hoitomenoihin voidaan sisällyttää vuosikorjausmenoja, jotka voisivat ilman tasausta nostaa kohtuuttomasti yksittäisen kohteen käyttövastikkeita. Tällaisiin korjauksiin ei kerätä ennakkoon varoja varautumisissa.</t>
  </si>
  <si>
    <t xml:space="preserve">Tilikaudella maksettavaksi tulevat verot ja veronpalautukset. Omakustannusperiaatetta noudatettaessa yleensä ei synny verotettavaa tuloa. Verotettavaa tuloa voi muodostua tuleviin perusparannuksiin-, ylläpito- ja hoitokustannuksiin sekä muihin lain mukaisiin velvoitteisiin varautumisesta. Jos yhteisölle syntyy verotettavaa tuloa edellä mainituista syistä, yhteisö voi tilinpäätöksessä tehdä vastaavan suuruisen asuintalovarauksen asuintalovarauksesta annetun lain (846/1986) enimmäismäärää koskevien säännösten puitteissa. Lisäksi verotettavaa tuloa voi syntyä, jos yhteisön vuosittaiset kiinteistön hankintamenon ja perusparannuksen rahoittamiseksi otettujen lainojen lyhennykset ovat suuremmat kuin pysyvien vastaavien rakennuksista, koneista ja laitteista tehtävät verotuksessa hyväksyttävät enimmäispoistot. </t>
  </si>
  <si>
    <t xml:space="preserve">Yhteisön/tasausryhmän/kohteen todelliset arvioidut kulut yhteensä. Kohdekohtaiset kulut eivät sisällä kohteen osuutta koko yhteisön/tasausryhmän kuluista. Kohteen osuus on esitetty "vastikkeen tasaus" -kohdassa. </t>
  </si>
  <si>
    <t xml:space="preserve">Yhteisön/tasausryhmän/kohteen maksettavaksi esitetyt kulut yhteensä. Kohteiden kuluihin on laskettu kunkin kohteen osuus tasauksesta. Perittävän vastikkeen määrä määräytyy kulujen mukaan. Varautumisiin kerättävä vastike määräytyy todellisten, tulevaisuudessa erääntyvien kustannusten perusteella (PTS-suunniltelma korjauksista, lainojen lyhennykset, asumisoikeuksien lunastukset). </t>
  </si>
  <si>
    <t xml:space="preserve">Vastikkeiden perimisestä saatavat viivästyskorkotuotot, luovutusvoitot pysyvien vastaavien sijoituksista ja rahoitusarvopapereista. </t>
  </si>
  <si>
    <t>Perusparannus- ja hoitolainojen nostot</t>
  </si>
  <si>
    <t xml:space="preserve">Perusparannus- ja kiinteistön hoito- ja ylläpitokulujen kattamiseksi nostetut lainat. </t>
  </si>
  <si>
    <t>Pääomakulut</t>
  </si>
  <si>
    <t xml:space="preserve">Pääomakuluina otetaan huomioon vain alkuperäisen lainapäätöksen mukaisesta rahoituksesta aiheutuvat korot ja lainojen lyhennykset sekä peruskorjausten ja -parannusten rahoitukseksi otettujen lainojen korot ja näiden lainojen velkakirjaehtojen mukaiset lyhennykset ja vuosimaksut. </t>
  </si>
  <si>
    <t xml:space="preserve">Kohteen rakentamisesta ja perusparantamisesta syntyneiden lainojen korkokulut ja muut rahoituskulut (jälkilaskelmassa esim. sijoituksista realisoituneet tappiot). Käyttövastikelaskelmassa korkokulut perustuvat pankin/Valtiokonttorin ennakkoilmoituksiin tulevan vuoden lainojen koroista. </t>
  </si>
  <si>
    <t xml:space="preserve">Jos yhteisö kerää ennakkoon loppuvuodelle kohdistuneen lainanlyhennysosuuden, joka maksetaan vasta seuraavana vuonna, on ennakkoon kerättävä osuus ja edelliseltä tilikaudelta kerätty osuus esitettävä käyttövastike- ja jälkilaskelmassa erikseen lainojen lyhennyksiin varautumisissa. </t>
  </si>
  <si>
    <t xml:space="preserve">Jos yhteisö tekee ylimääräisiä lainanlyhennyksiä (korkotukiasetuksen 666/2001 § 9, arava-asetuksen 1587/1993 § 48) , on varojen kerääminen ylimääräisiin lainojen lyhennyksiin esitettävä käyttövastikelaskelmassa erikseen muista lainojen lyhennyksistä. Lainoja on lyhennettävä vastaavalla summalla, mitä vastikkeissa on kertynyt varoja ylimääräisiin lainojen lyhennyksiin. </t>
  </si>
  <si>
    <r>
      <t>Osingot kerätään asukkailta perittävissä vastikkeissa, mutta yhtiö kuitenkin voi päättää osingon jaosta. Jos yhtiö on perinyt asukkaiden vastikkeissa varoja osinkojen maksamiseen ja yhtiökokous tekee päätöksen olla jakamatta osinkoja, esitetään</t>
    </r>
    <r>
      <rPr>
        <b/>
        <sz val="11"/>
        <rFont val="Verdana"/>
        <family val="2"/>
      </rPr>
      <t xml:space="preserve"> </t>
    </r>
    <r>
      <rPr>
        <sz val="11"/>
        <rFont val="Verdana"/>
        <family val="2"/>
      </rPr>
      <t xml:space="preserve">jakamattomien osinkojen osuus pääomakuluissa kuluna jälkilaskelmassa ja tuottoina jälkilaskelman "ulkoisella rahoituksella" katetuissa. Kun osingot maksetaan, esitetään niiden maksaminen jakamattomissa osingoissa. </t>
    </r>
  </si>
  <si>
    <t xml:space="preserve">Kiinteistön suurehkoihin korjauksiin ja perusparannuksiin sekä ylläpito- ja hoitokustannuksiin voidaan varautua keräämällä niitä varten etukäteen varoja vastikkeissa ja vuokrissa. Varautumisen on perustuttava todellisiin tulevaisuudessa erääntyviin kustannuksiin (esim. PTS). Jälkilaskelmassa varautumisiin kerättyjen varojen on vastattava sitä, mitä asukkailta on todellisuudessa peritty varautumisiin. </t>
  </si>
  <si>
    <t xml:space="preserve">Varautumisiin kerätyistä varoista lainattujen varojen palauttaminen alkuperäiseen tarkoitukseen (ks. "väliaikaisesti muuhun tarkoitukseen lainatut varat"). Pääsääntöisesti varat palautuvat siinä vaiheessa, kun korkotukilaina nostetaan, jos varat on lainattu uudiskohteiden rakentamista varten. </t>
  </si>
  <si>
    <t xml:space="preserve">Varautumisilla katettavat perusparannuskulut. </t>
  </si>
  <si>
    <t xml:space="preserve">Varautumisella katettavat ylläpito- ja hoitokulut. </t>
  </si>
  <si>
    <t xml:space="preserve">Asumisoikeusyhteisöön kertyneitä varoja voi väliaikaisesti käyttää turvaavalla ja tuloa tuottavalla tavalla.  Kertyneitä varoja voisi sijoittaa asumisoikeusasuntoja rakennettaessa esimerkiksi tonttien ostamiseen ja muuhun rakentamisaikaiseen väliaikaisrahoitukseen. Asukkaiden vastikkeissa kertyneitä varoja ei kuitenkaan saa käyttää asumisoikeustalojen uudistuotannon tai hankinnan omarahoitusosuuden kattamiseen pysyvästi. Varautumisista lainatut varat on palautettava alkuperäiseen tarkoitukseen heti, kun korkotukilaina on nostettu. 
</t>
  </si>
  <si>
    <t xml:space="preserve">Asumisoikeusasuntoja koskevat pääsääntöisesti ikuiset käyttö- ja luovutusrajoitukset. Jos kohteen kaikki asunnot ovat muussa kuin asumisoikeuskäytössä, minkä johdosta kohteelle haetaan  vapautusta käyttö- ja luovutusrajoituksista, on ennen rajoituksista vapauttamista yhteisön maksettava kohteeseen kohdistuvat arava- ja korkotukilainat pois. Varautumisista voidaan väliaikaisesti lainata varoja em. tarkoitukseen. Kun osakkeet/kiinteistö on myyty, on lainatut varat palautettava heti alkuperäiseen tarkoitukseen. </t>
  </si>
  <si>
    <t xml:space="preserve">Arviot vuoden aikana myytävistä asumisoikeuksista. Yhteisö voi esittää myytävät asunnot myös asumisoikeuksien lunastusten yhteydessä. </t>
  </si>
  <si>
    <t xml:space="preserve">Olemassa olevien kohteiden asumisoikeuksien lunastukset yhteisölle. Yhteisöt voivat halutessaan esittää asumisoikeuksien lunastuksissa sekä myytävät että lunastettavat asumisoikeudet (nettosumma). Uusien kohteiden asumisoikeuksien myynnit esitetään laskelman loppuosassa tapahtumissa, jotka ovat rahoitettu ulkoisella rahoituksella.  </t>
  </si>
  <si>
    <t>Vuosimaksulainojen seuraavan vuoden lyhennyksiin kerättävät vastikkeet</t>
  </si>
  <si>
    <t xml:space="preserve">Tilikaudella etukäteen seuraavana vuonna erääntyvään lainanlyhennykseen kerättävä osuus (esim. ajalle 1.9. - 31.12.2021, kun laina erääntyy 28.2.2022). </t>
  </si>
  <si>
    <t xml:space="preserve">Lainojen lyhennykset, joihin on kerätty etukäteen varoja edellisenä tilikautena. </t>
  </si>
  <si>
    <t>Muu vuokraustoiminta ja muu toiminta</t>
  </si>
  <si>
    <t xml:space="preserve">Uudiskohteiden rakentamisen rahoitukseen nostetut korkotukilainat. Jos kohteen rakennusaikaiseen rahoitukseen on lainattu varautumisiin kerättyjä varoja, on vastaava summa lainojen nostosta palautettava varautumisiin. </t>
  </si>
  <si>
    <t>Muu vuokraustoiminta (vapaan vuokranmäärityksen tilat, esim. liiketilat)</t>
  </si>
  <si>
    <t>Muu toiminta (muu kuin vuokraustoiminta)</t>
  </si>
  <si>
    <t>Asukkailta perittävällä vastikkeella ei saa kattaa kuluja, jotka aiheutuvat asukkaille tarjottavista hoiva-, hoito-, ateria- yms. palveluista. Muusta toiminnasta on pidettävä erillistä kirjanpitoa.</t>
  </si>
  <si>
    <t>Muut rahoitukseen vaikuttavat tapahtumat</t>
  </si>
  <si>
    <t>Muut taseen rahoitustapahtumat, jotka eivät vaikuta asumisoikeustoiminnan tai muun toiminnan yli- tai alijäämiin, esim. vuokravakuudet. Erittele tässä kohdassa esitetyt tapahtumat lisätietoja -kohdassa.</t>
  </si>
  <si>
    <t>Tiedonsaantioikeus ja tiedottamisvelvollisuus 1.9.2022 alkaen</t>
  </si>
  <si>
    <t>Asukaskokouksella, yhteistyöelimellä ja asukastoimikunnalla on oikeus saada asumisoikeusyhteisöltä tai tämän edustajalta oikeuksiensa käyttämiseksi tarpeelliset asumisoikeuskohdetta tai asumisoikeusyhteisöä koskevat tiedot. Tiedot on annettava tilintarkastajan oikeiksi varmentamina, jos yhteistyöelin ne sellaisina pyytää. Jos tiedot on pyydetty tilintarkastajan varmentamina ja tietojen oikeellisuutta ei voida varmentaa, on tilintarkastajan todettava tämä. Tietojen on oltava asukkaiden saatavilla myös sähköisesti.</t>
  </si>
  <si>
    <t>Tilinpäätös</t>
  </si>
  <si>
    <t>Asumisoikeusyhteisön on annettava asumisoikeuden haltijoille tiedot käyttövastikkeen määräytymisen, tasaamisen ja jyvityksen perusteista, tasauksen vaikutuksesta käyttövastikkeeseen sekä käyttövastikkeilla kerättyjen varojen käytöstä (käyttövastike- ja jälkilaskelmat). Tiedot on annettava asukaskokouksessa ja yhteistyöelimelle. Tietojen on oltava asukkaiden saatavilla myös sähköisesti.</t>
  </si>
  <si>
    <t>Vastikkeen tasaus</t>
  </si>
  <si>
    <t>Jyvitys</t>
  </si>
  <si>
    <t>Kohtuullisten käyttövastikkeiden saavuttamiseksi saadaan asumisoikeuskohteen huoneistojen käyttövastikkeiden perusteena olevat pinta-alat määrätä asumisoikeussopimuksissa huoneistokohtaisesti (jyvitys). Asumisen rahoitus- ja kehittämiskeskus voi asumisoikeusyhteisön hakemuksesta asettamillaan ehdoilla hyväksyä, että käyttövastikkeen määräytymisperusteita muutetaan voimassa olevissa asumisoikeussopimuksissa, jos käyttövastikkeiden oikeudenmukainen jakautuminen asumisoikeuskohteessa taikka kohtuullisen ja oikeudenmukaisen käyttövastiketason saavuttaminen kaikissa asumisoikeuskohteen asunnoissa sitä edellyttää eikä jyvityksen muutos aiheuta käyttövastikkeiden kohtuuttomia korotuksia. Jyvityksen muutos on käsiteltävä asukashallinnossa.</t>
  </si>
  <si>
    <t>Ohje (voimassa 31.12.2021 asti)</t>
  </si>
  <si>
    <t>Laskelmien laatimisvelvollisuus</t>
  </si>
  <si>
    <t>Asukaselimille toimitettava materiaali</t>
  </si>
  <si>
    <t>Yksittäisen taloyksikön asukkaalle kunkin kohteen käyttövastike- ja jälkilaskelmat voidaan pitää saatavilla esimerkiksi yhteisön toimipisteessä ja www-sivuilla, jos yhteisö koostuu huomattavan lukuisasta määrästä kohteita eikä kohdekohtaisia laskelmia voida liittää tilinpäätökseen.</t>
  </si>
  <si>
    <t>Yksittäisen asukkaan tiedonsaantioikeus, laskelmat</t>
  </si>
  <si>
    <t>Asumisoikeusyhdistys, tiedonsaantioikeus</t>
  </si>
  <si>
    <t>Omakustannusperiaate</t>
  </si>
  <si>
    <r>
      <t xml:space="preserve">Arava- ja korkotukilainotettujen asumisoikeuskohteiden vastikkeiden määritys perustuu </t>
    </r>
    <r>
      <rPr>
        <b/>
        <sz val="11"/>
        <rFont val="Verdana"/>
        <family val="2"/>
      </rPr>
      <t xml:space="preserve">omakustannusperiaatteeseen, mikä tarkoittaa sitä, että </t>
    </r>
    <r>
      <rPr>
        <sz val="11"/>
        <rFont val="Verdana"/>
        <family val="2"/>
      </rPr>
      <t xml:space="preserve">vastikkeeseen voidaan sisällyttää kohteen hankinnasta aiheutuneet rahoituskulut ja hyvän kiinteistönpidon mukaiset hoitokulut. Jos yli- tai alijäämää kertyy, on se huomioitava asukkaiden tulevissa vastikkeissa. Lisäksi vastikkeisiin voi sisältyä varautumista perusparannuksiin-, ylläpito- ja hoitokustannuksiin sekä lain mukaisiin  velvoitteisiin. Varautumiset tulee myös perustua todellisiin erääntyviin kustannuksiin.  </t>
    </r>
  </si>
  <si>
    <t>Käyttökorvausten korottaminen</t>
  </si>
  <si>
    <t>Vastikkeiden määrityksen perusteet</t>
  </si>
  <si>
    <t xml:space="preserve">Tilikaudella toteutuneet vesimaksutuotot. Niissä asumisoikeustaloissa, joissa on huoneistokohtaiset vesimittarit, vesimaksuina perittävä käyttökorvaus pitää perustua luotettavasti mitattuun todelliseen kulutukseen. Talot, joissa ei ole vesimittareita, on vesimaksuina perittävä käyttökorvaus hyvä vastata vedestä aiheutuneita kuluja. Lämmityskuluista n. 40 % kuluu veden lämmittämiseen. </t>
  </si>
  <si>
    <t xml:space="preserve">Asukkaiden vastikkeisiin siirretty osuus  jälkilaskelman osoittamasta kumulatiivisesta yli- ja alijäämästä (jälkilaskelmassa "seuraavina vuosina vastikkeissa huomioitava yli-/alijäämä"). Vastikkeisiin siirrettävän osuuden voi jakaa n. 3 - 5 vuodelle, jotta vastikkeiden kehitys pysyy tasaisena. Alijäämä lisää perittäväksi esitetyn vastikkeen määrää ja ylijäämä vähentää sitä. Ei-tasattavien hoitomenojen yli- ja alijäämä on siirrettävä asukkaiden vastikkeisiin kohdekohtaisesti. Tasattavien menojen yli- ja alijäämä siirretään yhteisötasolla, jolloin yhteisö voi tasata yli- ja alijäämän eri kohteiden kesken. Varautumisiin kerättyjen varojen ylijäämää ei siirretä asukkaiden vastikkeisiin vaan ne käytetään yhteisön tarpeen mukaan. Myöskään investointien rahoitusjäämää ei huomioida asukkaiden tulevissa vastikkeissa. Investoinneissa esitetään pääsääntöisesti uusien rakenteilla olevien kohteiden rahoitus. Jos yhteisö jakaa yli- ja alijäämän usealle vuodelle, on vastikkeisiin siirretty jäämä ja siirtämättä oleva osuus jäämästä hyvä selvittää asukkaille erillisellä selvityksellä. </t>
  </si>
  <si>
    <t>Kumulatiivisesti kertynyt yli- ja alijäämä</t>
  </si>
  <si>
    <t xml:space="preserve">Kumulatiivisesti kertyneellä yli- ja alijäämällä tarkoitetaan yhteisön perustamisesta alkaen kertynyttä yli- ja alijäämää. </t>
  </si>
  <si>
    <t xml:space="preserve">Käyttö- ja huoltopalveluista syntyvät kulut, jotka perustuvat erillisten yritysten kanssa laadittuun sopimukseen tai laskutukseen. Kulut sisältävät arvonlisäveron. Näitä kuluja ovat esim. kiinteistönhuoltoliikkeelle suoritetut maksut, vesi- ja viemärijärjestelmien huollosta syntyvät kulut jne. </t>
  </si>
  <si>
    <t xml:space="preserve">Ulkopuolisten yritysten laskuttamia ulkoalueiden hoitoon kohdistuvia kuluja. Ulkoalueiden huoltokuluja ovat mm. kiinteistönhoitoliikkeille ulkoalueiden puhtaanapidosta-, virheralueiden ja istutusten hoidosta-, lumitöistä, liukkauden torjunnasta-, ulkoalueiden hoidossa käytettävien työkalujen ja laitteiden vuokraamisesta-, kasvinsuojelusta- ja tuholaisten torjunnasta sekä em. toimenpiteisiin liittyvistä tarveaineiden hankkimisesta (multa, seimenet, taimet, lannoitteet, hiekka ymv.) aiheutuneet kulut. Asukkaat voivat halutessaan osallistua esim. ulkoalueiden hoitoon, jolloin vastikkeissa voidaan huomioida asianomaiset vakuutusmaksut. </t>
  </si>
  <si>
    <t xml:space="preserve">Kiinteistön omistajan oman omaisuutensa turvaksi ottamat vakuutukset, joissa vakuutuskorvauksen hakijana ja saajana on kiinteistön omistaja. Asukkaiden irtaimiston  vakuutukset eivät kuulu omakustannusperiaatteen mukaan perittävään vastikkeeseen. Vakuutuskulut käsittävät mm. seuraavia keskeisimpiä vakuutusmaksuja: kiinteistön täysarvovakuutus, kiinteistövakuutus, palovakuutus, vesivahinkovakuutus, murtovakuutus, varkausvakuutus, laitevakuutus, lasivakuutus, irtaimistovakuutus, talkoovakuutus, hallituksen ja isännöitsijän vastuuvakuutus. </t>
  </si>
  <si>
    <t xml:space="preserve">Menot (esim. suuret korjaukset), jotka yhteisön tilinpäätöksessä kirjataan taseen aktivoitujen menojen lisäykseksi. Uudiskohteiden hankintaan liittyvät aktivoitavat kulut esitetään laskelman loppuosassa uudiskohteen rahoituksen yhteydessä. Jos aktivoidut kulut esitetään laskelmassa miinus-merkkisenä, esitetään korjaukset bruttosummana. Korjauskulujen ja taseeseen aktivoitujen yhteissumma on vastattava korjauksiin käytettyä rahamäärää. </t>
  </si>
  <si>
    <t>Kohteen rakentamisesta ja perusparantamisesta syntyneiden lainojen lyhennykset.  Aravalainan lyhennykset otetaan huomioon Valtiokonttorin ennakkoilmoituksen/laskutuksen mukaisesti.</t>
  </si>
  <si>
    <t>Omarahoitusosuuden korko</t>
  </si>
  <si>
    <t>Perusparannus-, ylläpito- ja hoitokustannuksiin varautumisen enimmäismäärät</t>
  </si>
  <si>
    <t>Käyttö- ja luovutusrajoitukset</t>
  </si>
  <si>
    <t>Asumisoikeuslain mukaan käyttövastikkeissa voidaan kerätä ennakkoon varoja asumisoikeustalon omistajalle lain mukaan kuuluviin velvoitteisiin, jotka eivät johdu siitä, että omistaja olisi toiminut lainvastaisesti. Näitä velvoitteita ovat asumisoikeusmaksujen lunastamisiin sekä lainojen lyhennyksiin varautuminen. Ks. tarkempi ohjeistus asumisoikeuksien lunastamiseen ja lainojen lyhennyksiin varautumisesta</t>
  </si>
  <si>
    <t xml:space="preserve">Yhtiölle lunastetut asumisoikeudet </t>
  </si>
  <si>
    <t>Bullet-lainat</t>
  </si>
  <si>
    <t>Tasaamisella tarkoitetaan sitä, että asumisoikeusasunnosta perittävää käyttövastiketta voidaan käyttää sekä sen asumisoikeustalon, jossa asunto sijaitsee, että saman omistajan muiden asumisoikeustalojen menojen kattamiseen. Käyttövastikelaskelmassa esitetään koko yhteisön tai tasausryhmän arvioiduista yhteiskuluista lasketut summat kohteiden kuluina tai tuottoina (vastikkeen tasaus). Jälkilaskelmassa esitetyt tasauksen summat ovat laskettu koko yhteisön tai tasausryhmän toteutuneista kuluista. Yhteisö voi esittää asukkaille tasaamisen perusteet esim. erillisellä selvityksellä. Tasaaminen voidaan tehdä esimerkiksi pinta-alan mukaan tai pisteyttämällä kohteet käyttöarvon mukaan, jolloin tasauksessa huomioidaan mm. talon ikä, sijainti ja laatutaso. Käyttöarvon avulla talo arvotetaan suhteessa saman tasausryhmän muihin taloihin. Käyttöarvo voi muuttua laatutasoa parantavalla remontilla. Käyttöarvon mukaista kulujen tasaamista varten on laadittu tasausmalli-laskuri, joka löytyy ARAn verkkosivuilta www.ara.fi &gt; Ohjaus- ja valvonta &gt; ARA-asuntokannan ohjaus- ja valvonta &gt; Asumisoikeusasunnot &gt; Käyttövastike &gt; Käyttöarvon mukainen tasausmalli. Laskuri laskee kullekin kohteelle pistearvon, kohteen prosenttiosuuden kustannuksista sekä kohteen osuuden yhteiskustannuksista.</t>
  </si>
  <si>
    <t xml:space="preserve">Käyttö ja huolto (ostetut palvelut)                                </t>
  </si>
  <si>
    <t xml:space="preserve">Siivous (ostetut palvelut)                                                                      </t>
  </si>
  <si>
    <t xml:space="preserve">Ulkoalueiden huolto (ostetut palvelut)                                                                                         </t>
  </si>
  <si>
    <t>Vastikkeen korotuskirje</t>
  </si>
  <si>
    <t xml:space="preserve">Käyttövastikkeen korotuksesta on ilmoitettava asukkaille 2 kk ennen kuin uusi vastike astuu voimaan. </t>
  </si>
  <si>
    <t>Yhteisöllä voi olla myös vuoden 1997 loppuun mennessä hyväksyttyjä korkotukilainoja, joiden laina-aika on ollut vapaasti sovittavissa pankin kanssa. Lainojen lyhennykset voivat siten erääntyä esimerkiksi yhdessä erässä 20 vuoden kuluttua. Näihin niin sanottujen bullet-lainojen lyhennyksiin on yhteisön kerättävä etukäteen varoja käyttövastikkeissa. Lainan lyhennykset esitetään ainoastaan sen vuoden kuluina, jolloin laina erääntyy. Korkotukilaina otetaan huomioon lainaehtojen mukaisesti pankin/lainanantajan ennakkoilmoituksen/laskutuksen mukaan.</t>
  </si>
  <si>
    <t>Asuintalovaraus on asunto- ja kiinteistöosakeyhtiöiden käytössä oleva kirjanpidollinen erä, jolla voi vaikuttaa yhtiön verotettavan tuloksen määrään. Asuintalovarauksen muodostaminen ja purkaminen käsitellään tilinpäätöksessä yhtiötasolla ainoastaan yhtiön verotukseen vaikuttavana kirjauksena. Varautumisena kerätyistä varoista ei käytetä nimitystä asuintalovaraus. Myöskään asuintalovarauksen muodostamista ja purkamista ei sisällytetä kohteiden vastikkeisiin. Käyttövastike- ja jälkilaskelmissa ei esitetä asuintalovarausta millään tavalla.</t>
  </si>
  <si>
    <t>Asukkaiden kokous on kutsuttava koolle vähintään kerran kalenterivuodessa käsittelemään yhteishallintolaissa tarkoitettuja asioita. Asukkaiden kokouksen kutsuu koolle asukastoimikunta tai, jos sitä ei ole, omistaja. Asukastoimikunnan tehtävänä on: 
1) osallistua valmisteluun, neuvotella ja antaa lausunto vastikkeenmääritysyksikköön kuuluvien talojen talousarvioesityksestä sekä käyttövastikelaskelmasta; 
2) tehdä esityksiä ja neuvotella vuosittain talousarvioon sisällytettävistä korjaustoimenpiteistä; 
3) osallistua valmisteluun, neuvotella ja antaa lausunto pitkänajan korjaussuunnitelmista; 
4) osallistua valmisteluun, neuvotella ja antaa lausunto pitkänajan rahoitussuunnitelmista; 
5) tehdä esityksiä, neuvotella ja antaa lausunto huoltosopimuksen sisällöstä, hoitojärjestelmästä sekä isännöinnin ja huoltotehtävien järjestämisestä; 
6) valvoa asukkaiden ja muiden huoneistojen haltijoiden yhteiseen lukuun hoito-, huolto- ja korjaustoimenpiteiden suorittamista; 
7) päättää järjestyssääntöjen sisällöstä; 
8) edistää asumiseen liittyvien erimielisyyksien ratkaisemista ja tarvittaessa toimia sovittelijana häiriötapauksissa; 
9) päättää yhteisten autopaikkojen, saunojen, pesutupien ja vastaavien tilojen vuokraus- ja jakamisperiaatteista ja valvoa niiden noudattamista; 
10) päättää yhteisten askartelu- ja kerhohuoneiden ja vastaavien tilojen käytöstä sekä talkoiden ja muiden vastaavien yhteisten tilaisuuksien järjestämisestä; 
11) päättää toimikunnan päätettäväksi siirretystä asiasta tai toimeenpanna sen tehtäväksi annettu asia edellyttäen, että asukastoimikunta on valmis ottamaan sen vastaan; sekä 
12) tehdä esitys, neuvotella ja antaa lausunto muista vastikkeenmääritysyksikköön kuuluvia taloja koskevista asioista.</t>
  </si>
  <si>
    <t xml:space="preserve">Asumisoikeusyhdistyksissä asumisoikeuden haltijoiden maksuvelvollisuutta koskevissa asioissa päätösvaltaa voivat käyttää ainoastaan asumisoikeuden haltijat, joten asukkaat saavat tätä kautta tiedot vastikkeista ja jälkilaskelmista. Yhteishallintolain säännökset eivät siten koske asumisoikeusyhdistyksiä. </t>
  </si>
  <si>
    <t xml:space="preserve">Jos rakentamisen kustannukset ylittyvät eikä ARA ole hyväksynyt hankintamenon ylitystä lainoitusarvoon, kustannuksia ei saa miltään osin sisällyttää käyttövastikkeisiin. </t>
  </si>
  <si>
    <t>Kulujen esittäminen laskelmassa</t>
  </si>
  <si>
    <t>Kulut esitetään laskelmassa + merkkisenä.</t>
  </si>
  <si>
    <t xml:space="preserve">Laskelmassa esitetään erikseen omakustannusperiaatteen alaisen toiminnan huoneistoala ja vapaan vuokranmäärityksen alainen huoneistoala. Huoneistoalat saa ARAn osapäätöksestä. 
</t>
  </si>
  <si>
    <t xml:space="preserve">Edellisen tilikauden jälkilaskelmasta siirtyvä omakustannusperusteisten investointien rahoituksen jäämä. Investointien jäämää ei siirretä asukkaiden tuleviin vastikkeisiin. </t>
  </si>
  <si>
    <t xml:space="preserve">Jätehuoltokulut muodostuvat veloitetuista jätteen kuljetus- ja käsittelymaksuista, jäteastioiden, jätepuristimien, vaihtolavojen yms. vuokrista sekä em. kaluston pesu-, huolto-, ymv. kustannuksista. </t>
  </si>
  <si>
    <t>ARA-säännökset edellyttävät kohdekohtaista kustannuspaikkakirjanpitoa.</t>
  </si>
  <si>
    <t>Asumisoikeusyhteisön ei tarvitse erikseen ilmoittaa lämmöstä, vedestä tai muusta huoneiston käyttöön kuuluvasta etuudesta suoritettavan korvauksen sellaisesta korotuksesta, joka perustuu kulutuksen kasvuun tai huoneistossa asuvien henkilöiden lukumäärän lisääntymiseen, jos etuus on sovittu korvattavaksi erikseen kulutuksen tai huoneistossa asuvien henkilöiden lukumäärän perusteella.</t>
  </si>
  <si>
    <t xml:space="preserve">Ei-tasattaviin kustannuksiin kustannuksiin kerättävä käyttövastike. Ei-tasattavia kustannuksia ovat kustannukset, joihin voi asukas omalla toiminallaan vaikuttaa. Esim. sähkö, lämmitys, jätekustannukset, vesi jne. Ei-tasattavista kustannuksista kertynyt yli- ja alijäämä on huomiotava asukkaiden tulevissa vastikkeissa kohdekohtaisesti. </t>
  </si>
  <si>
    <t xml:space="preserve">Käyttövastikkeiden määrittämisen lähtökohtana on, että jokainen asumisoikeustalo vastaa omista kustannuksistaan talon huoneistoista kerättävillä käyttövastikkeilla ja muilla tuloilla ottaen kuitenkin huomioon lain sallimat tasausmahdollisuudet. Käyttövastikkeiden määrittäminen aloitetaan kohdekohtaisten kulujen määrittämisestä. Tämä koskee myös tasattavia kustannuksia. Kohdekohtaiset laskelmat yhdistetään tasausryhmän käyttövastikelaskelmaksi, jos yhteisöllä on useampi tasausryhmä. Tasausryhmän käyttövastikelaskelmat yhdistetään edelleen koko yhteisön käyttövastikelaskelmaksi. Laskelmaan merkitään arviot tulevan vuoden kuluista. Hoitomenot perustuvat edellisen valmistuneen vuoden ja kuluvan vuoden toteutumatietoihin sekä tiedossa oleviin kustannusten muutoksiin. Rahoitusmenot perustuvat pankin ja Valtiokonttorin ilmoituksiin tulevan vuoden lainojen lyhennyksistä ja koroista. </t>
  </si>
  <si>
    <r>
      <t xml:space="preserve">Asumisoikeuslain edellyttämät jälkilaskelmat on oltava laadittuna </t>
    </r>
    <r>
      <rPr>
        <b/>
        <sz val="11"/>
        <rFont val="Verdana"/>
        <family val="2"/>
      </rPr>
      <t>vuodesta 2011 alkaen</t>
    </r>
    <r>
      <rPr>
        <sz val="11"/>
        <rFont val="Verdana"/>
        <family val="2"/>
      </rPr>
      <t xml:space="preserve">. Laskelmat on laadittava yhteisö-, tasausryhmä- ja talokohtaisesti. </t>
    </r>
  </si>
  <si>
    <t>Vastikkeiden korotusperuste</t>
  </si>
  <si>
    <t xml:space="preserve">Käyttövastikkeiden korotusperuste on omakustannusperiaate. </t>
  </si>
  <si>
    <t xml:space="preserve">Omakustannusperiaatteen alaiset vastikkeet, jotka peritään asukkailta. </t>
  </si>
  <si>
    <t xml:space="preserve">Vastikkeet on määriteltävä 100 %:n käyttöasteelle. Jos tyhjäkäyntiin varaudutaan, on varautumisen määrän perustuttava aikaisempien vuosien ja kuluvan vuoden toteutumaan. Tyhjäkäyntiin varautuminen lisää perittävän vastikkeen määrää.  </t>
  </si>
  <si>
    <t>Lainojen lyhennykset nousevat portaittain viiden vuoden välein. Portaittain nouseviin lainojen lyhennyksiin voi yhteisö kohtuullisessa määrin kerätä varoja ennakkoon. Asumisoikeusyhteisöllä on myös mahdollisuus lyhentää korkotukilainojen lyhennykset yhdessä erässä viiden vuoden välein. Näiden lainojen lyhennyksiin yhteisön on varauduttava keräämällä ennakkoon varoja käyttövastikkeissa.</t>
  </si>
  <si>
    <t>Ylijäämän kerääminen vastikkeissa</t>
  </si>
  <si>
    <t>Ohje (voimassa 1.1.2022 alkaen)</t>
  </si>
  <si>
    <t>Asukastoimikunnan oikeudet asumisoikeuskohdetta koskevissa asioissa</t>
  </si>
  <si>
    <t>1) osallistua talousarvioesityksen sekä käyttövastikkeiden määritysesityksen valmisteluun; 2) tehdä esityksiä vuosittain käyttövastikkeilla ja vuokrilla katettavista talon korjaustoimenpiteistä; 3) osallistua talon pitkänajan korjaussuunnitelman valmisteluun; 4) osallistua talon pitkänajan rahoitussuunnitelman valmisteluun;5) tehdä esityksiä talon huoltosopimuksen sisällöstä, hoitojärjestelmästä sekä isännöinnin ja huoltotehtävien järjestämisestä; 6) valvoa asukkaiden ja muiden huoneiston haltijoiden yhteiseen lukuun hoito-, huolto- ja korjaustoimenpiteiden suorittamista yhteisissä tiloissa; 7) päättää yhteisten askartelu- ja kerhohuoneiden ja vastaavien tilojen käytöstä sekä talkoiden ja muiden vastaavien yhteisten tilaisuuksien järjestämisestä; 8) päättää asukashallinnon päätettäväksi siirretystä asiasta sekä toimeenpanna sen tehtäväksi annettu asia edellyttäen, että asukashallinto on valmis ottamaan tehtävän vastaan; 9) käsitellä taloa koskevia muita asioita; 10) tehdä esityksiä 45 §:ssä tarkoitetulle asumisoikeusyhteisön ja asumisoikeuden haltijoiden väliselle yhteistyöelimelle asumisoikeuskohteen asukashallinnossa esiin nousevista ja muista käsiteltävistä asioista.</t>
  </si>
  <si>
    <t>Jos valtion tukeman asumisoikeustalon omistava asumisoikeusyhteisö on julkisista hankinnoista ja käyttöoikeussopimuksista annetussa laissa tarkoitettu hankintayksikkö, sen velvollisuudesta hankintojen kilpailuttamiseen säädetään mainitussa laissa.  Valtion tukemien asumisoikeustalojen asumisoikeuden haltijoilla on oikeus tehdä esityksiä hankintojen kilpailuttamisesta ja osallistua kilpailuttamiseen.</t>
  </si>
  <si>
    <t>Julkisista hankinnoista ja käyttöoikeussopimuksista annetun lain mukainen hankintayksikkö</t>
  </si>
  <si>
    <t xml:space="preserve">Tilikaudella arvioidut toteutuvat vesimaksutuotot. Niissä asumisoikeustaloissa, joissa on huoneistokohtaiset vesimittarit, vesimaksuina perittävä käyttökorvaus pitää perustua luotettavasti mitattuun todelliseen kulutukseen. Vesikustannuksia ei saa tasata eri asumisoikeusasuntojen kesken, jos näistä kustannuksista asumisoikeuden haltijalta perittävän korvauksen perusteena on luotettavasti mitattu todellinen kulutus. Talot, joissa ei ole vesimittareita, on vesimaksuina perittävä käyttökorvaus hyvä vastata vedestä aiheutuneita kuluja. Lämmityskuluista n. 40 % kuluu veden lämmittämiseen. </t>
  </si>
  <si>
    <t>Jokaisessa asumisoikeuskohteessa pidetään asukaskokouksia, joissa kohteen asumisoikeuden haltijat voivat käyttää asumisoikeuslain mukaista päätösvaltaansa. Asukaskokouksella on oikeus valita asukastoimikunta tai useampia asukastoimikuntia toimeenpanemaan asukaskokouksen päätöksiä. Jos kokous valitsee useampia asukastoimikuntia, sen on määrättävä niissä käsiteltävistä asioista. Asukaskokous voi päättää, että asukastoimikuntaa ei aseteta toistaiseksi tai seuraavalle toimikaudelle, vaan sille kuuluvat tehtävät tai osan niistä hoitaa asukaskokous, asukastoimikunnan sijaan valittava luottamushenkilö tai asumisoikeusyhteisö.</t>
  </si>
  <si>
    <t>Asumisoikeusyhdistys, asukashallinnon säännökset</t>
  </si>
  <si>
    <t>Asukashallintoa koskevia säännöksiä ei sovelleta, jos talon omistaa asumisoikeusyhdistys. Asumisoikeuden haltijan oikeuksista osallistua asumisoikeusyhdistyksen päätöksentekoon säädetään asumisoikeusyhdistyksistä annetussa laissa.</t>
  </si>
  <si>
    <t>Asukkaiden oikeudet, laskelmat</t>
  </si>
  <si>
    <t xml:space="preserve">Asumisoikeustalon omistajan on lunastettava asumisoikeusasukkaalta asumisoikeus kolmen kuukauden kuluessa siitä, kun asukas on tehnyt omistajalle ilmoituksen asumisoikeudesta luopumisesta. Käyttövastikkeissa lunastuksiin voidaan kerätä etukäteen varoja sen suuruinen määrä, joka vastaa kuluvan vuoden ja sitä seuraavan vuoden todennäköisiä lunastuksia. Lunastuksilla tässä tarkoitetaan niitä asumisoikeushuoneistoja, joita yhteisö ei ole saanut edelleen myytyä asumisoikeuden haltijalle, vaan asunnot ovat jääneet yhteisölle ja mahdollisesti vuokrattu eteenpäin. Tilinpäätöksen liitetietona on ilmoitettava asumisoikeusyhteisön hallinnassa olevat huoneistot, joita koskeva asumisoikeus on lunastettu. </t>
  </si>
  <si>
    <t>Asumisoikeustalon omistajan on lunastettava asumisoikeusasukkaalta asumisoikeus kolmen kuukauden kuluessa siitä, kun asukas on tehnyt omistajalle ilmoituksen asumisoikeudesta luopumisesta. Käyttövastikkeissa lunastuksiin voidaan kerätä etukäteen varoja sen suuruinen määrä, joka vastaa kuluvan vuoden ja sitä seuraavan vuoden todennäköisiä lunastuksia. Lunastuksilla tässä tarkoitetaan niitä asumisoikeushuoneistoja, joita yhteisö ei ole saanut edelleen myytyä asumisoikeuden haltijalle, vaan asunnot ovat jääneet yhteisölle ja mahdollisesti vuokrattu eteenpäin. Tilinpäätöksen liitetietoina on ilmoitettava talonomistajayhteisön tai -säätiön hallinnassa olevat huoneistot, joita koskeva asumisoikeus on lunastettu.</t>
  </si>
  <si>
    <t>Asumisoikeus, jälkilaskelma</t>
  </si>
  <si>
    <t>Budjetoidut käyttövastiketuotot ja vesimaksut yhteensä 100 % käyttöasteella</t>
  </si>
  <si>
    <t>Toteutuneet vastiketuotot ja vesimaksut yhteensä</t>
  </si>
  <si>
    <t>Käyttöaste %</t>
  </si>
  <si>
    <t>Käyttövastike I:n tuotot</t>
  </si>
  <si>
    <t>Henkilöstökulut</t>
  </si>
  <si>
    <t>Pienet vuosikorjaukset, kuluksi kirjatut</t>
  </si>
  <si>
    <t>Taseeseen aktivoidut kulut</t>
  </si>
  <si>
    <t>Seuraavina vuosina vastikkeissa huomioitava yli-/alijäämä, käyttövastike I (+/-)</t>
  </si>
  <si>
    <t xml:space="preserve">Käyttövastike II:n tuotot </t>
  </si>
  <si>
    <t>Muut kiinteistön tasattavat tuotot</t>
  </si>
  <si>
    <t>Luottotappiot ja oikaisuerät (+/-)</t>
  </si>
  <si>
    <t>Suuret vuosikorjaukset, kuluksi kirjatut</t>
  </si>
  <si>
    <t xml:space="preserve">Muut hoitokulut </t>
  </si>
  <si>
    <t>Seuraavina vuosina vastikkeissa huomioitava yli-/alijäämä, käyttövastike II (+/-)</t>
  </si>
  <si>
    <t>Perusparannus-, ylläpito- ja hoitokustannuksiin kerätyt vastiketuotot</t>
  </si>
  <si>
    <t>Perusparannus-, ylläpito- ja hoitokustannuksiin kerätyt vuokratuotot</t>
  </si>
  <si>
    <t>Varautumisina kerätyt varat yhteensä</t>
  </si>
  <si>
    <t xml:space="preserve">Perusparannuskulut </t>
  </si>
  <si>
    <t>Kerätyillä varautumisilla katetut kulut yhteensä</t>
  </si>
  <si>
    <t>Lain mukaisiin velvoitteisiin kerätyt vastiketuotot</t>
  </si>
  <si>
    <t>Lain mukaisiin velvoitteisiin kerätyt vuokratuotot</t>
  </si>
  <si>
    <t>Yhtiölle lunastetut asumisoikeudet (nettosumma)</t>
  </si>
  <si>
    <t>Ed. tilikausien jäämä, varautuminen lain mukaisiin velvoitteisiin (+/-)</t>
  </si>
  <si>
    <t>Seuraavalle tilikaudelle siirtyvä yli-/alijäämä, varautuminen lain mukaisiin velvoitteisiin  (+/-)</t>
  </si>
  <si>
    <t>Asumisoikeuksien lunastamiseen kerätyt vastiketuotot</t>
  </si>
  <si>
    <t>Asumisoikeuksien lunastamiseen kerätyt vuokratuotot</t>
  </si>
  <si>
    <t>Seuraavalle tilikaudelle siirtyvä yli-/alijäämä, varautuminen asumisoikeuksien lunastamisiin  (+/-)</t>
  </si>
  <si>
    <t>Lainojen lyhennyksiin kerätyt vastiketuotot</t>
  </si>
  <si>
    <t>Lainojen lyhennyksiin kerätyt vuokratuotot</t>
  </si>
  <si>
    <t>Vuosimaksulainojen seuraavan vuoden lyhennyksiin kerätty vastike</t>
  </si>
  <si>
    <t>Seuraavalle tilikaudelle siirtyvä yli-/alijäämä, varautuminen lainojen lyhennyksiin (+/-)</t>
  </si>
  <si>
    <t>Seuraavalle tilikaudelle siirtyvä yli-/alijäämä, investointien ja rahoituksen jäämä (+/-)</t>
  </si>
  <si>
    <t>Seuraavina vuosina vastikkeissa huomioitava yli-/alijäämä, käyttövastike I, ei tasattava (+/-)</t>
  </si>
  <si>
    <t>Seuraavina vuosina vastikkeissa huomioitava yli-/alijäämä, käyttövastike II, tasattava (+/-)</t>
  </si>
  <si>
    <t>Seuraavina vuosina vastikkeissa huomioitava yli-/alijäämä, käyttövastike I ja II (+/-)</t>
  </si>
  <si>
    <t>Seuraavalle tilikaudelle siirtyvä varautuminen perusparannus-, ylläpito- ja hoitokustannuksiin (+/-)</t>
  </si>
  <si>
    <t>Seuraavalle tilikaudelle siirtyvä varautuminen lain mukaisiin velvoitteisiin (+/-)</t>
  </si>
  <si>
    <t>Seuraavalle tilikaudelle siirtyvä varautuminen asumisoikeuksien lunastamisiin (+/-)</t>
  </si>
  <si>
    <t>Seuraavalle tilikaudelle siirtyvä varautuminen lainojen lyhennyksiin (+/-)</t>
  </si>
  <si>
    <t>Seuraavalle tilikaudelle siirtyvä investointien ja rahoituksen jäämä tilikauden lopussa (+/-)</t>
  </si>
  <si>
    <t>Omakustannusperiaatteen alaisen toiminnan yli-/alijäämä yhteensä (+/-)</t>
  </si>
  <si>
    <t>Muun toiminnan taseeseen aktivoidut tuotot ja kulut (investoinnit, sijoitukset +/-)</t>
  </si>
  <si>
    <t>Muut rahoitusta kerryttävät tapahtumat, asumisoikeus (+)*</t>
  </si>
  <si>
    <t>Muut rahoitusta vähentävät tapahtumat, asumisoikeus (-)*</t>
  </si>
  <si>
    <t>Seuraavina vuosina vastikkeissa huomioitava yli-/alijäämä (+/-), käyttövastike I</t>
  </si>
  <si>
    <t>Seuraavina vuosina vastikkeissa huomioitava yli-/alijäämä (+/-), käyttövastike II</t>
  </si>
  <si>
    <t>Seuraavalle tilikaudelle siirtyvä varautumisten jäämä yhteensä</t>
  </si>
  <si>
    <t>Muiden yhteisön rahoitukseen vaikuttavien tapahtumien jäämä (+/-)</t>
  </si>
  <si>
    <t>Vaihtuvat vastaavat (+), tilikausi</t>
  </si>
  <si>
    <t>Lyhytaikainen vieras pääoma (+)</t>
  </si>
  <si>
    <t>Seuraavan tilikauden lainanlyhennykset (-)</t>
  </si>
  <si>
    <t>Taseen rahoitusasema, tilikausi +/-</t>
  </si>
  <si>
    <t>Kokonaisjäämän ja taseen rahoitusaseman erotus</t>
  </si>
  <si>
    <t>Vaihtuvat vastaavat (+), edellinen tilikausi</t>
  </si>
  <si>
    <t>Taseen rahoitusasema +/-, edellinen tilikausi</t>
  </si>
  <si>
    <t>Tarkistuslaskelmat tilinpäätöksen lukuihin</t>
  </si>
  <si>
    <t>Tuloslaskelmaluvut tilinpäätöksestä</t>
  </si>
  <si>
    <t>Tuotot (+)</t>
  </si>
  <si>
    <t>Kulut (-)</t>
  </si>
  <si>
    <t>Poistot (-)</t>
  </si>
  <si>
    <t>Tilinpäätössiirrot (+/-)</t>
  </si>
  <si>
    <t>Tilikauden tulos</t>
  </si>
  <si>
    <t>Jälkilaskelman tuotot (+)</t>
  </si>
  <si>
    <t>Jälkilaskelman tulos</t>
  </si>
  <si>
    <t>Erotus</t>
  </si>
  <si>
    <t>Taseeseen aktivoidut kulut (investoinnit)</t>
  </si>
  <si>
    <t>Pysyvät vastaavat, tilikausi (+)</t>
  </si>
  <si>
    <t>Poistot (+)</t>
  </si>
  <si>
    <t>Saldo</t>
  </si>
  <si>
    <t>Pysyvät vastaavat, edell. tilikausi (+)</t>
  </si>
  <si>
    <t>Tilikauden muutos (aktivoinnit)</t>
  </si>
  <si>
    <t>Taseeseen aktivoidut, asumisoikeustoiminta (+/-)</t>
  </si>
  <si>
    <t>Taseeseen aktivoidut, muu vuokraustoiminta (+/-)</t>
  </si>
  <si>
    <t>Taseeseen aktivoidut, muu toiminta (+/-)</t>
  </si>
  <si>
    <t>Lainojen lyhennykset ja nostot</t>
  </si>
  <si>
    <t>Pitkäaikainen vieras pääoma, tilikausi (lainat) (+)</t>
  </si>
  <si>
    <t>Lyhytaik.lainat (+)</t>
  </si>
  <si>
    <t>Pitkäaikainen vieras pääoma, edell. tilikausi (+)</t>
  </si>
  <si>
    <t>Lyhytaik.lainat, edell.tilikausi (+)</t>
  </si>
  <si>
    <t>Lainojen muutokset (nostot ja lyh.)</t>
  </si>
  <si>
    <t>Lainojen nostot ja lyhennykset, asumisoikeustoiminta (+/-)</t>
  </si>
  <si>
    <t>Lainojen nostot ja lyh, muu vuokraustoiminta (+/-)</t>
  </si>
  <si>
    <t>Lainojen nostot ja lyh, muu toiminta (+/-)</t>
  </si>
  <si>
    <t xml:space="preserve">Opo:n muutokset </t>
  </si>
  <si>
    <t>Esim. asumisoikeusmaksut, SVOP-rahasto, tilikausi (+)</t>
  </si>
  <si>
    <t>Esim. asumisoikeusmaksut, SVOP-rahasto, edell. tilikausi (+)</t>
  </si>
  <si>
    <t>Tilikauden muutos</t>
  </si>
  <si>
    <t>Opo:n muutokset, asumisoikeustoiminta</t>
  </si>
  <si>
    <t>Opo:n muutokset, muu vuokraustoiminta</t>
  </si>
  <si>
    <t>Opo:n muutokset, muu toiminta</t>
  </si>
  <si>
    <t xml:space="preserve">Muiden taseen erien muutokset </t>
  </si>
  <si>
    <t>Tilikausi (+)</t>
  </si>
  <si>
    <t>Edellinen tilikausi (+)</t>
  </si>
  <si>
    <t xml:space="preserve">Tilikauden muutos </t>
  </si>
  <si>
    <t>Laskelmassa esitetty</t>
  </si>
  <si>
    <t>Edellisten tilikausien yli-/alijäämät</t>
  </si>
  <si>
    <t>Edellisten tilikausien yli- tai alijäämät laskelmassa</t>
  </si>
  <si>
    <t>Taseen rahoitusasema, edell.tilikausi</t>
  </si>
  <si>
    <t>voimassa 31.12.2021 asti</t>
  </si>
  <si>
    <t>voimassa 1.1.2022 alkaen</t>
  </si>
  <si>
    <t>Jälkilaskelma säilytetään yhdessä tilinpäätöstietojen kanssa vastaavan säilytysajan.</t>
  </si>
  <si>
    <t xml:space="preserve">Yhteisötasolla tehty tarkistus kirjanpitoon </t>
  </si>
  <si>
    <t xml:space="preserve">Laskelma on laadittava tilinpäätöksen laatimisen yhteydessä. Yhteisökohtainen jälkilaskelma on liitettävä yhteisön toimintakertomukseen ja koko yhteisön sekä kohteiden käyttövastikelaskelmat  ja kohdekohtaiset  jälkilaskelmat on liitettävä yhteisön tilinpäätökseen, jos kohteita ei ole paljon. </t>
  </si>
  <si>
    <t xml:space="preserve">Laskelma on laadittava tilinpäätöksen laatimisen yhteydessä. Yhteisökohtainen käyttövastike- ja jälkilaskelma on esitettävä tilinpäätöksen liitetietoina. </t>
  </si>
  <si>
    <t>Lyhytaikainen vieras pääoma (+), edellinen tilikausi</t>
  </si>
  <si>
    <t>Seuraavan tilikauden lainanlyhennykset (-), edellinen tilikausi</t>
  </si>
  <si>
    <t xml:space="preserve">Yhteisön on laadittava omakustannusperiaatteen alaisesta toiminnasta erillään olevat jälkilaskelmat yhteisön muuhun vuokraustoimintaan ja muuhun toimintaan. </t>
  </si>
  <si>
    <t>Käyttövastike I:llä katetut kulut yhteenä</t>
  </si>
  <si>
    <t>Käyttövastike II:lla katetut kulut yhteensä</t>
  </si>
  <si>
    <t>Fuusion käsittely jälkilaskelmalla</t>
  </si>
  <si>
    <t xml:space="preserve">Sulautuvan yhteisön pysyvät vastaavat (rakennukset, sijoitukset jne.), vaihtuvat vastaavat (rahat ja pankkisaamiset jne.), vieras pääoma jne. kirjataan kirjanpidossa sulautuvan yhteisön kirjanpitoon. Jälkilaskelmalla esitetään taseen luvuista kahden eri tilikauden välillä tapahtuneet muutokset vastaavalla tavalla kuten normaalitilanteessa. Fuusiovoitto ja -tappio esitetään jälkilaskelmalla liiketoiminnan muissa tuotoissa tai kuluissa. Ks. Rakenteilla olevien tai valmistuvien kohteiden esittäminen jälkilaskelmassa. </t>
  </si>
  <si>
    <t>Verot (+/-)</t>
  </si>
  <si>
    <t xml:space="preserve">Tuloslaskelmaluvut tilinpäätöksestä </t>
  </si>
  <si>
    <t xml:space="preserve">Asumisoikeustalon hallintoon kohdistuvat kulut, jotka perustuvat yritysten kanssa laadittuihin sopimuksiin tai laskutuksiin. Hallinnon kuluista ei pääsääntöisesti suoriteta ennakonpidätystä. Hallintokuluja ovat esim. asukkaiden valinnasta- ja taloushallinnosta aiheutuneet kulut, ulkopuolisen isännöintitoimiston veloitukset, tilintarkastuskulut, lakimieskulut, hallinnon asiantuntija- ym. kulut, hallinnon toimitilojen vuokrat ja vastikkeet, autoista aiheutuvat kulut, leasing-maksut, edustus-, kokous-, markkinointi-, viestintä- ja matkakulut, ict-kulut, kehitystoiminta, pankki- ja postituskulut, jäsenmaksukulut, ammattikirjallisuus- ja lehtikulut.  </t>
  </si>
  <si>
    <r>
      <t xml:space="preserve">Asukkaiden kokouksen tai jos on päätetty perustaa asukastoimikunta, toimikunnan käsiteltäväksi on toimitettava vähintään kerran vuodessa </t>
    </r>
    <r>
      <rPr>
        <b/>
        <sz val="11"/>
        <rFont val="Verdana"/>
        <family val="2"/>
      </rPr>
      <t xml:space="preserve">kohdekohtainen käyttövastike- ja jälkilaskelma, pitkänajan korjaussuunnitelma (PTS) ja pitkänajan rahoitussuunnitelma. </t>
    </r>
  </si>
  <si>
    <r>
      <t xml:space="preserve">Uusien rakenteilla olevien kohteiden tai vastavalmistuneiden kohteiden asumisoikeuksien myynnit asumisoikeuden haltijalle. Tässä kohdassa esitetään myös olemassa olevien kohteiden </t>
    </r>
    <r>
      <rPr>
        <b/>
        <sz val="11"/>
        <rFont val="Verdana"/>
        <family val="2"/>
      </rPr>
      <t>ensimmäiset</t>
    </r>
    <r>
      <rPr>
        <sz val="11"/>
        <rFont val="Verdana"/>
        <family val="2"/>
      </rPr>
      <t xml:space="preserve"> asumisoikeuksien myynnit. </t>
    </r>
  </si>
  <si>
    <r>
      <t xml:space="preserve">Hoitokulut, joihin asumisoikeusasukas voi omalla toiminnallaan vaikuttaa. Tällaisia ei-tasattavia hoitokuluja ovat mm. lämmitys-, sähkö-, vesi-, huolto- ja muut ylläpitokulut sekä vuosikorjaukset, jotka eivät muodostu kohtuuttomiksi yksittäiselle kiinteistölle. Jos yhteisö ei tasaa kuluja lainkaan eri kohteiden kesken, esitetään kaikki kulut ei-tasattavissa kuluissa. </t>
    </r>
    <r>
      <rPr>
        <b/>
        <sz val="11"/>
        <rFont val="Verdana"/>
        <family val="2"/>
      </rPr>
      <t xml:space="preserve"> </t>
    </r>
    <r>
      <rPr>
        <sz val="11"/>
        <rFont val="Verdana"/>
        <family val="2"/>
      </rPr>
      <t>Hoitokuluissa otetaan huomioon hyvän kiinteistönpidon kannalta tarpeelliset ja kohtuulliset arvioon perustuvat kiinteistön vuotuiset menot. Ostettavat palvelut on kilpailutettava muutaman vuoden välein. Myös konsernin sisältä ostettavat palvelut pitää kilpailuttaa muutaman vuoden välein. Itse tuotettujen palvelujen kustannusten on oltava kohtuullisia.</t>
    </r>
  </si>
  <si>
    <r>
      <t>Rakentamis- ja maapohjakustannuksista ym. kuluista muodostuva hankinta-arvo on käyttövastikkeen laskennan lähtöperuste. Hankinta-arvo esitetään ARAn kustannusten hyväksymispäätöksessä. Käyttövastiketta voi periä pinta-alalle, jonka ARA on hyväksynyt päätöksessään korkotuetuksi pinta-alaksi. Jos päätöksessä on hyväksytty korkotuen piiriin kuulumattomia tiloja, on niistä aiheutuvat kustannukset katettava muilla tuloilla kuin asukkailta perittävillä vastikkeilla.  Tällaisia tiloja voivat olla esim.</t>
    </r>
    <r>
      <rPr>
        <b/>
        <sz val="11"/>
        <rFont val="Verdana"/>
        <family val="2"/>
      </rPr>
      <t xml:space="preserve"> liiketilat.</t>
    </r>
    <r>
      <rPr>
        <sz val="11"/>
        <rFont val="Verdana"/>
        <family val="2"/>
      </rPr>
      <t xml:space="preserve"> </t>
    </r>
  </si>
  <si>
    <r>
      <t xml:space="preserve">Käyttövastikkeeseen voidaan sisällyttää myös korkoa pääomalle, jonka omistaja on sijoittanut </t>
    </r>
    <r>
      <rPr>
        <b/>
        <sz val="11"/>
        <rFont val="Verdana"/>
        <family val="2"/>
      </rPr>
      <t>asumisoikeustalon</t>
    </r>
    <r>
      <rPr>
        <sz val="11"/>
        <rFont val="Verdana"/>
        <family val="2"/>
      </rPr>
      <t xml:space="preserve"> rahoittamista varten. Tämä on kuitenkin harvinaista, koska rakennuksen hankinnan rahoitus on yleensä katettu kokonaisuudessaan asumisoikeusmaksuilla (15 %) ja arava- tai korkotukilainalla (85 %). </t>
    </r>
  </si>
  <si>
    <r>
      <rPr>
        <b/>
        <sz val="11"/>
        <rFont val="Verdana"/>
        <family val="2"/>
      </rPr>
      <t xml:space="preserve">Varautuminen on sallittua seuraavasti: </t>
    </r>
    <r>
      <rPr>
        <sz val="11"/>
        <rFont val="Verdana"/>
        <family val="2"/>
      </rPr>
      <t xml:space="preserve">
• enintään 1 €/asm2 /kk, jos talon tai asunnon rahoittamiseksi myönnetyn lainan hyväksymisestä arava- tai korkotukilainaksi on kulunut enintään 20 vuotta, 
• enintään 2 €/asm2 /kk, jos talon tai asunnon rahoittamiseksi myönnetyn lainan hyväksymisestä arava- tai korkotukilainaksi on kulunut yli 20 vuotta, 
• 0 €/asm2 /kk 1.7.2018 tai sen jälkeen korkotukilainoitetuissa kohteissa. </t>
    </r>
  </si>
  <si>
    <r>
      <t xml:space="preserve">Tasausryhmä voi olla useista eri kohteista tai kohteista muodostettu ryhmä. Tasausryhmä voi olla myös koko yhteisö, jos yhteisö tasaa kaikkien yhteisöön kuuluvien kohteiden kesken. Kunkin kohteen käyttövastikelaskelmassa esitetään  arvioitu vastikkeen tasaus -summa eli miten paljon kohde maksaa muiden kohteiden kuluja tai vastaavasti saa hyvitystä muilta kohteilta. Vastikkeen tasaus -summa saadaan kaikkien tasausryhmään kuuluvien kohteiden yhteenlasketuista kuluista käyttäen laskentaperusteena yhtiön ja asukkaiden päätöksen mukaisia tasauksen perusteita (esim. käyttöarvo tai pinta-ala). </t>
    </r>
    <r>
      <rPr>
        <b/>
        <sz val="11"/>
        <rFont val="Verdana"/>
        <family val="2"/>
      </rPr>
      <t>Jälkilaskelmassa</t>
    </r>
    <r>
      <rPr>
        <sz val="11"/>
        <rFont val="Verdana"/>
        <family val="2"/>
      </rPr>
      <t xml:space="preserve"> kunkin kohteen vastikkeen tasaus -summa lasketaan tasausryhmän toteutuneiden kulujen perusteella.  </t>
    </r>
  </si>
  <si>
    <t>ARA-asuntokannan (vapautuneiden/rajoitusten alaisten) kiinteistöjen/osakkeiden myyntituotot tilikauden aikana (+)</t>
  </si>
  <si>
    <t xml:space="preserve">ARA pyytää vuosittain yleishyödyllisiä yhteisöjä raportoimaan yhteisöjen vuositiedot. Vuositiedoilla tarkoitetaan yhteisön toimintaa ja taloutta koskevia tietoja kuten tilinpäätöstietoja sekä muita tarvittavia lisätietoja. Yleisen valvontatehtävän lisäksi yhteisön ilmoittamien vuositietojen perusteella ARA arvioi myös yhteisön lainansaantikelpoisuutta, jos yhteisö hakee uusia valtion tukemia lainoja tai avustuksia ARAlta. Vuosittain pyydettäviä tietoja ovat esim. tuloslaskelma, tase, julkinen tilinpäätös, toimintakertomus, tase-erittelyt, tuloslaskelmaerittelyt, liitetietoerittelyt, tilintarkastuspöytäkirjat ja muistiot, sijoitussuunnitelma,  jälkilaskelmien osoittamat jäämät. Vuositiedoissa annettujen tietojen vastattava jälkilaskelmassa esitettyjä. </t>
  </si>
  <si>
    <t xml:space="preserve">Yhteisön on laadittava muun kuin omakustannusperiaatteen alaisten kohteiden vuokran- ja käyttövastikkeenmäärityslaskelmat (talousarviot) erikseen. Ne on myös kirjanpidossa pidettävä erillään omakustannusperiaatteen alaisten kohteiden toiminnasta. Muun toiminnan ja vuokraustoiminnan laskelmien yhteissummat siirretään ARAn laskelmaan. Myös taseen erät kuten esim. investoinnit ja lainojen lyhennykset on pystyttävä eriyttämään omakustannusperiaatteen alaisten kohteiden taseen eristä. </t>
  </si>
  <si>
    <t>Osinko tai pääoman palautus</t>
  </si>
  <si>
    <r>
      <t xml:space="preserve">Osinko tai pääoman palautus määrälle, jonka omistaja on tosiasiallisesti sijoittanut </t>
    </r>
    <r>
      <rPr>
        <b/>
        <sz val="11"/>
        <rFont val="Verdana"/>
        <family val="2"/>
      </rPr>
      <t>yhteisöön</t>
    </r>
    <r>
      <rPr>
        <sz val="11"/>
        <rFont val="Verdana"/>
        <family val="2"/>
      </rPr>
      <t xml:space="preserve">. Tämä koskee ainoastaan osakeyhtiömuotoisia asumisoikeusyhteisöjä. Sijoitus on voitu tehdä omana pääomana (osakepääoma) tai sijoitus voi olla muu omaan pääomaan rinnastettava erä. Osingon tai pääoman palautuksen määrä voi toistaiseksi olla enintään 4 % laskentaperusteesta. Laskentaperusteeseen luetaan ne varat, jotka omistaja on tosiasiallisesti itse sijoittanut yhteisöön. </t>
    </r>
  </si>
  <si>
    <t xml:space="preserve">Tuoton tuloutuksena omistajalle maksettava suoritus </t>
  </si>
  <si>
    <t>Yhteisö ei saa tulouttaa omistajalleen muuta kuin omistajan yhteisöön (esim. osakepääoma) sijoittamille varoille lasketun kohtuullisen tuoton. Kohtuullisen tuoton suuruus on enintään 4 % yhteisön laskentaperusteesta. ARA vahvistaa tuoton laskentaperusteen ja hyväksyttävän tuoton suuruuden yhteisöjen ARAlle antamien vuositietojen (tilinpäätöstietojen) perusteella. Omistajan yhteisöön sijoittamien varojen tuoton laskentaperusteena ovat ne rahana tai muuna yhteisön toimintaan tarvittavana omaisuutena yhteisöön sijoitetut varat, jotka omistaja on tosiasiallisesti itse sijoittanut osakepääomana, osuuspääomana tai muuna niihin rinnastettavana eränä. Yhteisön on itse selvitettävä ja tarvittaessa osoitettava, että varat, jotka se laskentaperusteeseen lukee, ovat omistajan sijoittamia. 
Kirjataan jälkilaskelmalle kohtaan "Osinko tai pääoman palautus".</t>
  </si>
  <si>
    <t xml:space="preserve">Osinko tai pääoman palautus määrälle, jonka omistaja on tosiasiallisesti sijoittanut yhteisöön. Tämä koskee ainoastaan osakeyhtiömuotoisia asumisoikeusyhteisöjä. Sijoitus on voitu tehdä omana pääomana (osakepääoma) tai sijoitus voi olla muu omaan pääomaan rinnastettava erä. Osingon tai muun hyvityksen määrä voi toistaiseksi olla enintään 4 % laskentaperusteesta. Laskentaperusteeseen luetaan ne varat, jotka omistaja on tosiasiallisesti itse sijoittanut yhteisöön. </t>
  </si>
  <si>
    <t xml:space="preserve">Kaikki muun (vapaan) vuokraustoiminnan ja muun toiminnan tuotot, kulut, investoinnit ja rahoitus on esitettävä laskelmassa muun vuokraustoiminnan ja muun toiminnan alla. </t>
  </si>
  <si>
    <t>Jälkilaskelman kulut (-)</t>
  </si>
  <si>
    <t xml:space="preserve">S-posti: valvonta (at) ara.fi, puh.vaihde 029 525 0800. Laskelmaa koskevat huomautukset / muutosehdotukset voi lähettää em. sähköpostiosoitteeseen. </t>
  </si>
  <si>
    <t>Yhteisön/kohteen muusta toiminnasta saatu rahoitus omakustannustoiminnan investointeihin (+)</t>
  </si>
  <si>
    <t>Yhteisön/kohteen muu toiminta ja vapaarahoitteinen vuokraustoiminta voivat tukea omakustannustoimintaa muun muassa rahoittamalla omakustannustoiminnan investointeja. Tukea saanut investointi merkitään omakustannustoiminnan aktivoiduksi kuluksi. Investointiin saatu rahoitus merkitään omakustannustoiminnan investointeihin omalle rivilleen Yhteisön/kohteen muusta toiminnasta saatu rahoitus omakustannustoiminnan investointeihin (+).
Muun toiminnan ja vapaarahoitteisen vuokraustoiminnan antama rahoitus merkitään näiden toimintojen laskelmiin kohtaan Muut rahoitusta kerryttävät ja vähentävät tapahtumat (+/-). Näin jälkilaskelmalle jää näkyviin muun toiminnan omakustannustoiminnalle antama rahoitus.</t>
  </si>
  <si>
    <t xml:space="preserve">Toimintakertomus </t>
  </si>
  <si>
    <t>1.1.2022 voimaan tulleen lain muutokset koskevat vuodelta 2022 laadittua tilinpäätöstä. Tilinpäätöksen liitetietoina on esitettävä yhteisökohtainen käyttövastike- ja jälkilaskelma sekä asumisoikeusyhteisön hallinnassa olevat huoneistot, joita koskeva asumisoikeus on lunastettu. Muut tilinpäätöstä koskevat lain vaatimukset on esitetty ARAn käyttövastikeoppaassa.</t>
  </si>
  <si>
    <t xml:space="preserve">1.1.2022 voimaan tulleen lain muutokset koskevat vuodelta 2022 laadittua toimintakertomusta. Toimintakertomuksessa on esitettävä tiedot talousarvion toteutumisesta ja toiminnan tarkoituksen toteutumisesta. </t>
  </si>
  <si>
    <t xml:space="preserve">Yhteisön muu toiminta </t>
  </si>
  <si>
    <t xml:space="preserve">Asukkailta perittävällä käyttövastikkeilla ei saa kattaa kuluja, jotka aiheutuvat asukkaille tarjottavista hoiva-, hoito-, ateria- yms. palveluista, vaan niiden kustannukset on katettava erillisillä palvelumaksuilla, jotka esitetään laskelmassa muun toiminnan tuottoina. Myös palvelutoimintaan liittyvät kulut on eriytettävä omakustannusperiaatteen alaisista kuluista. Palvelutoiminnasta on pidettävä erillistä kirjanpitoa. </t>
  </si>
  <si>
    <t>Yhteisön muu vuokraustoiminta  (vapaan vuokranmäärityksen kohteet)</t>
  </si>
  <si>
    <t xml:space="preserve">Yhteisön on laadittava muun kuin omakustannusperiaatteen alaisten kohteiden vuokranmäärityslaskelmat (talousarviot) erikseen. Muun toiminnan ja vuokraustoiminnan laskelmien yhteissummat siirretään ARAn laskelmaan. Omakustannusperiaatteen alaiset ja muun vuokraustoiminnan sekä muun toiminnan tuotot ja kulut on pidettävä erillään kirjanpidossa. Myös taseen erät kuten esim. investoinnit ja lainojen lyhennykset on pystyttävä eriyttämään omakustannusperiaatteen alaisten kohteiden taseen eristä. </t>
  </si>
  <si>
    <t>Vapaa vuokraustoiminta ja muu toiminta</t>
  </si>
  <si>
    <t xml:space="preserve">Ruudut ovat kiinnitetty B4-ruudusta, jotta otsikot näkyvät siirryttäessä laskelmalla alaspäin ja sivusuunnassa. Ruudut voi vapauttaa B4-ruudusta seuraavasti: Näytä&gt; Kiinnitä ruudut &gt; Vapauta ruudut. Ruudut kiinitetään vastaavalla tavalla B4-ruudusta: Näytä &gt; kiinnitä ruudut. </t>
  </si>
  <si>
    <t xml:space="preserve">Ohje koskee vuodelta 2021 laadittua toimintakertomusta ja tilinpäätöstä. Koko yhteisön jälkilaskelma on liitettävä yhteisön toimintakertomukseen ja kohteiden käyttövastike- ja jälkilaskelmat  on liitettävä yhteisön tilinpäätökseen. Jos yhteisöllä on paljon kohteita, ei laskelmia tarvitse liittää tilinpäätökseen, vaan yksittäisen taloyksikön asukkaalle voi kunkin kohteen laskelmat pitää saatavilla esimerkiksi yhteisön toimipisteessä ja www-sivuilla. </t>
  </si>
  <si>
    <t>Hallinto- ja henkilöstökulujen kohdistamisperiaatteet</t>
  </si>
  <si>
    <t xml:space="preserve">Henkilöstön palkkakulujen kohdistamisen pitää perustua työajanseurantaan, jolla varmistetaan henkilökunnan tosiallisesti omakustannusperusteisen toiminnan hallintotarpeisiin käyttämä työaika. Jos työajanseuranta ei joissakin poikkeustilanteissa ole mahdollista, kulujen kohdistamisen täytyy perustua perusteltuun arvioon kunkin työntekijän työajan käytöstä. Ensisijaisesti hallintokulut ja laskut on kirjanpidossa kohdistettava sille kohteelle, jota ne koskevat. Aina tämä ei ole mahdollista, eli kyseessä on ns. yleishallintokulu (toimitilavuokrat, tietojärjestelmät, koulutukset, työmatkat, mainos- ja markkinointikulut, asiantuntijapalvelut jne.). Tällöin ARA suosittelee tekemään arvion siitä, mikä osa yleishallintokulusta palvelee kutakin yhteisön toimintaa (omakustannusperusteinen toiminta, muu vuokraustoiminta ja muu toiminta). Omakustannusperusteisen toiminnan sisällä yleishallintokulut jaetaan samassa suhteessa kuin henkilöstökulut. </t>
  </si>
  <si>
    <t>Vuokravakuudet</t>
  </si>
  <si>
    <t xml:space="preserve">Jos vuokravakuudet on kirjattu kirjanpidossa lyhytaikaisiin velkoihin, esitetään ne jälkilaskelmassa ainoastaan taseen rahoitusasemassa. Jos vakuudet on kirjattu pitkäaikaisiin velkoihin, esitetään ne laskelman alaosassa muissa yhteisön rahoitukseen vaikuttavissa tapahtumissa, koska vuokravakuuksilla on vähäinen merkitys yhteisön rahoitusjäämään. </t>
  </si>
  <si>
    <t>Fuusiovoitto ja -tappio</t>
  </si>
  <si>
    <t xml:space="preserve">Fuusiovoitto ja -tappio esitetään jälkilaskelmalla muissa tuotoissa tai kuluissa, jos se on kirjanpidossa kirjattu tuloslaskelmaan. Taseeseen kirjatut kuten esim. rakennusten lisäykset, esitetään aktivoiduissa kuluissa / tuotoissa. </t>
  </si>
  <si>
    <t>Jälkilaskelmien laatimisen helpottamiseksi on ARA laatinut tarkistuslaskelmat tuloslaskelmalukujen sekä taseen erien täsmäyttämiseksi jälkilaskelmaan. 
Tarkistuslaskelman tarkoitus on osoittaa, onko jälkilaskelmassa esitetyt tuloslaskelman ja taseen luvut oikein. Tuloslaskelman luvut syötetään suoraan koko yhteisön tilinpäätöstiedoista ja kohdekohtaiset luvut kohteiden tuloslaskelmista. Taseen luvuiksi muodostuvat kahden eri tilikauden välillä tapahtuneet muutokset (esim. aktivoinnit = pysyvien vastaavien muutos kahden tilikauden välillä). Taseen luvuista vaihtuvien vastaavien ja lyhytaikaisten velkojen (poislukien lyhytaik.lainojen lyhennykset) lukuja ei esitetä laskelmassa muussa yhteydessä lukuun ottamatta taseen rahoitusasemaa.  
Oman pääoman ja muiden taseen erien muutokset tulee myös esittää jälkilaskelmalla. Näitä ovat esimerkiksi osingon maksu, muutos SVOP-rahastoissa tai pitkäaikaisissa vuokravakuuksisa. Tarkistuslaskelmille ei ole laadittu kaikkia kaavoja valmiiksi näiden muutosten täsmäyttämiseksi. Kaavat tulee laatia tapauskohtaisesti.</t>
  </si>
  <si>
    <t>Käyttöomaisuuden myyntivoitot ja -tappiot</t>
  </si>
  <si>
    <t xml:space="preserve">Pysyviin vastaaviin kirjatut käyttöomaisuuden myynnit esitetään jälkilaskelmassa ARA-asuntokannan (vapautuneiden/rajoitusten alaisten) kiinteistöjen/osakkeiden myyntituotoissa. Tuloslaskelmaan kirjatut myyntivoitot ja -tappiot esitetään jälkilaskelmassa muissa tuotoissa ja kuluissa. Tarkistuslaskelmissa pysyvien vastaavien muutos kahden eri tilikauden välillä sekä tuotot ja kulut on täsmättävä kirjanpitoon. </t>
  </si>
  <si>
    <t>Vapaa vuokraustoiminta ja muu vapaa toiminta; tuoton siirtäminen tukemaan omakustannusvuokraa</t>
  </si>
  <si>
    <t xml:space="preserve">Vapaa vuokraustoiminta ja muu vapaa toiminta voivat tukea omakustannusvuokraa. Tuki ei saa olla lainaa ja lisäselvityksissä tulee antaa tarkempi selvitys asiasta.  Siirretty tuki vähennetään vapaan (vuokraus)toiminnan tuotoista ja lisätään omakustannusvuokraustoiminnan kohtaan "muut kiinteistön tuotot". </t>
  </si>
  <si>
    <t>Maksetut rahoitusvastikkeet yhteisölle</t>
  </si>
  <si>
    <t>Maksetut rahoitusvastikkeet Koy:lle / As.oy:lle</t>
  </si>
  <si>
    <t xml:space="preserve">Yhteisön maksamat rahoitusvastikkeet esim. asunto-osakeyhtiölle tai kiinteistöosakeyhtiölle. </t>
  </si>
  <si>
    <t>Jälkilaskelmaan syötettyjen lukujen kokonaisjäämä +/-</t>
  </si>
  <si>
    <t>Kokonaisjäämän tarkistus taseen rahoitusasemaan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</si>
</sst>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29" x14ac:knownFonts="1">
    <font>
      <sz val="11"/>
      <color theme="1"/>
      <name val="Verdana"/>
      <family val="2"/>
      <scheme val="minor"/>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sz val="11"/>
      <color rgb="FF000000"/>
      <name val="Verdana"/>
      <family val="2"/>
    </font>
    <font>
      <b/>
      <sz val="11"/>
      <color theme="1"/>
      <name val="Verdana"/>
      <family val="2"/>
    </font>
    <font>
      <b/>
      <sz val="16"/>
      <name val="Verdana"/>
      <family val="2"/>
    </font>
    <font>
      <b/>
      <sz val="14"/>
      <name val="Verdana"/>
      <family val="2"/>
    </font>
    <font>
      <b/>
      <vertAlign val="superscript"/>
      <sz val="11"/>
      <color theme="1"/>
      <name val="Verdana"/>
      <family val="2"/>
    </font>
    <font>
      <b/>
      <vertAlign val="superscript"/>
      <sz val="11"/>
      <name val="Verdana"/>
      <family val="2"/>
    </font>
    <font>
      <i/>
      <sz val="11"/>
      <name val="Verdana"/>
      <family val="2"/>
    </font>
    <font>
      <b/>
      <sz val="18"/>
      <color theme="4" tint="-0.499984740745262"/>
      <name val="Verdana"/>
      <family val="2"/>
    </font>
    <font>
      <b/>
      <sz val="20"/>
      <color theme="9" tint="-0.499984740745262"/>
      <name val="Verdana"/>
      <family val="2"/>
    </font>
    <font>
      <b/>
      <sz val="11"/>
      <name val="Verdana"/>
      <family val="2"/>
      <scheme val="minor"/>
    </font>
    <font>
      <sz val="11"/>
      <color theme="1"/>
      <name val="Verdana"/>
      <family val="2"/>
      <scheme val="minor"/>
    </font>
    <font>
      <sz val="11"/>
      <name val="Verdana"/>
      <family val="2"/>
      <scheme val="major"/>
    </font>
    <font>
      <b/>
      <sz val="11"/>
      <name val="Verdana"/>
      <family val="2"/>
      <scheme val="major"/>
    </font>
    <font>
      <b/>
      <sz val="16"/>
      <color theme="1"/>
      <name val="Verdana"/>
      <family val="2"/>
    </font>
    <font>
      <b/>
      <i/>
      <sz val="11"/>
      <name val="Verdana"/>
      <family val="2"/>
    </font>
    <font>
      <i/>
      <sz val="11"/>
      <color theme="1"/>
      <name val="Verdana"/>
      <family val="2"/>
    </font>
    <font>
      <sz val="14"/>
      <name val="Verdana"/>
      <family val="2"/>
    </font>
    <font>
      <sz val="11"/>
      <name val="Verdana"/>
      <family val="2"/>
      <scheme val="minor"/>
    </font>
    <font>
      <sz val="9"/>
      <name val="Segoe UI"/>
      <family val="2"/>
    </font>
    <font>
      <sz val="16"/>
      <color theme="1"/>
      <name val="Verdana"/>
      <family val="2"/>
      <scheme val="minor"/>
    </font>
    <font>
      <sz val="16"/>
      <name val="Verdana"/>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5"/>
      </patternFill>
    </fill>
    <fill>
      <patternFill patternType="solid">
        <fgColor rgb="FFF1F1F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auto="1"/>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top style="hair">
        <color auto="1"/>
      </top>
      <bottom style="double">
        <color indexed="64"/>
      </bottom>
      <diagonal/>
    </border>
    <border>
      <left/>
      <right/>
      <top/>
      <bottom style="double">
        <color indexed="64"/>
      </bottom>
      <diagonal/>
    </border>
    <border>
      <left/>
      <right/>
      <top style="double">
        <color indexed="64"/>
      </top>
      <bottom/>
      <diagonal/>
    </border>
    <border>
      <left/>
      <right/>
      <top style="dotted">
        <color indexed="64"/>
      </top>
      <bottom style="dotted">
        <color indexed="64"/>
      </bottom>
      <diagonal/>
    </border>
    <border>
      <left/>
      <right/>
      <top style="dotted">
        <color indexed="64"/>
      </top>
      <bottom style="hair">
        <color indexed="64"/>
      </bottom>
      <diagonal/>
    </border>
    <border>
      <left/>
      <right/>
      <top/>
      <bottom style="dotted">
        <color indexed="64"/>
      </bottom>
      <diagonal/>
    </border>
    <border>
      <left/>
      <right/>
      <top style="dotted">
        <color indexed="64"/>
      </top>
      <bottom style="double">
        <color indexed="64"/>
      </bottom>
      <diagonal/>
    </border>
    <border>
      <left style="thick">
        <color theme="6" tint="-0.24994659260841701"/>
      </left>
      <right/>
      <top style="thick">
        <color theme="6" tint="-0.24994659260841701"/>
      </top>
      <bottom style="thick">
        <color theme="6" tint="-0.24994659260841701"/>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thin">
        <color auto="1"/>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hair">
        <color indexed="64"/>
      </top>
      <bottom style="thin">
        <color auto="1"/>
      </bottom>
      <diagonal/>
    </border>
    <border>
      <left style="hair">
        <color indexed="64"/>
      </left>
      <right style="hair">
        <color indexed="64"/>
      </right>
      <top style="thin">
        <color auto="1"/>
      </top>
      <bottom style="hair">
        <color indexed="64"/>
      </bottom>
      <diagonal/>
    </border>
    <border>
      <left style="hair">
        <color indexed="64"/>
      </left>
      <right style="thin">
        <color auto="1"/>
      </right>
      <top style="thin">
        <color auto="1"/>
      </top>
      <bottom style="thin">
        <color indexed="64"/>
      </bottom>
      <diagonal/>
    </border>
    <border>
      <left style="hair">
        <color indexed="64"/>
      </left>
      <right style="thin">
        <color auto="1"/>
      </right>
      <top style="thin">
        <color indexed="64"/>
      </top>
      <bottom style="hair">
        <color indexed="64"/>
      </bottom>
      <diagonal/>
    </border>
    <border>
      <left style="hair">
        <color indexed="64"/>
      </left>
      <right style="thin">
        <color auto="1"/>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hair">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double">
        <color indexed="64"/>
      </top>
      <bottom style="hair">
        <color indexed="64"/>
      </bottom>
      <diagonal/>
    </border>
    <border>
      <left/>
      <right style="thin">
        <color indexed="64"/>
      </right>
      <top style="hair">
        <color auto="1"/>
      </top>
      <bottom style="double">
        <color indexed="64"/>
      </bottom>
      <diagonal/>
    </border>
    <border>
      <left/>
      <right style="thin">
        <color indexed="64"/>
      </right>
      <top/>
      <bottom style="hair">
        <color indexed="64"/>
      </bottom>
      <diagonal/>
    </border>
    <border>
      <left style="thick">
        <color theme="6" tint="-0.24994659260841701"/>
      </left>
      <right style="thick">
        <color theme="6" tint="-0.24994659260841701"/>
      </right>
      <top style="thick">
        <color theme="6" tint="-0.24994659260841701"/>
      </top>
      <bottom style="thick">
        <color theme="6" tint="-0.24994659260841701"/>
      </bottom>
      <diagonal/>
    </border>
    <border>
      <left style="medium">
        <color theme="6" tint="-0.499984740745262"/>
      </left>
      <right/>
      <top style="medium">
        <color theme="6" tint="-0.499984740745262"/>
      </top>
      <bottom style="medium">
        <color theme="6" tint="-0.499984740745262"/>
      </bottom>
      <diagonal/>
    </border>
    <border>
      <left/>
      <right style="medium">
        <color theme="9" tint="-0.24994659260841701"/>
      </right>
      <top style="medium">
        <color theme="6" tint="-0.499984740745262"/>
      </top>
      <bottom style="medium">
        <color theme="6" tint="-0.499984740745262"/>
      </bottom>
      <diagonal/>
    </border>
    <border>
      <left style="medium">
        <color theme="9" tint="-0.24994659260841701"/>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diagonal/>
    </border>
    <border>
      <left/>
      <right style="medium">
        <color theme="6" tint="-0.499984740745262"/>
      </right>
      <top style="medium">
        <color theme="6" tint="-0.499984740745262"/>
      </top>
      <bottom style="hair">
        <color auto="1"/>
      </bottom>
      <diagonal/>
    </border>
    <border>
      <left style="medium">
        <color theme="6" tint="-0.499984740745262"/>
      </left>
      <right/>
      <top style="hair">
        <color auto="1"/>
      </top>
      <bottom/>
      <diagonal/>
    </border>
    <border>
      <left/>
      <right style="medium">
        <color theme="6" tint="-0.499984740745262"/>
      </right>
      <top/>
      <bottom/>
      <diagonal/>
    </border>
    <border>
      <left style="medium">
        <color theme="6" tint="-0.499984740745262"/>
      </left>
      <right/>
      <top/>
      <bottom/>
      <diagonal/>
    </border>
    <border>
      <left style="medium">
        <color theme="6" tint="-0.499984740745262"/>
      </left>
      <right style="thin">
        <color theme="1" tint="0.89996032593768116"/>
      </right>
      <top style="thin">
        <color theme="1" tint="0.89996032593768116"/>
      </top>
      <bottom style="thin">
        <color theme="1" tint="0.89996032593768116"/>
      </bottom>
      <diagonal/>
    </border>
    <border>
      <left style="medium">
        <color theme="6" tint="-0.499984740745262"/>
      </left>
      <right style="medium">
        <color theme="4" tint="0.79998168889431442"/>
      </right>
      <top style="medium">
        <color theme="4" tint="0.79998168889431442"/>
      </top>
      <bottom style="medium">
        <color theme="4" tint="0.79998168889431442"/>
      </bottom>
      <diagonal/>
    </border>
    <border>
      <left style="medium">
        <color theme="6" tint="-0.499984740745262"/>
      </left>
      <right style="medium">
        <color theme="1" tint="0.89996032593768116"/>
      </right>
      <top style="medium">
        <color theme="1" tint="0.89996032593768116"/>
      </top>
      <bottom style="medium">
        <color theme="6" tint="-0.499984740745262"/>
      </bottom>
      <diagonal/>
    </border>
    <border>
      <left/>
      <right style="medium">
        <color theme="6" tint="-0.499984740745262"/>
      </right>
      <top/>
      <bottom style="medium">
        <color theme="6" tint="-0.499984740745262"/>
      </bottom>
      <diagonal/>
    </border>
    <border>
      <left/>
      <right/>
      <top/>
      <bottom style="thick">
        <color theme="6" tint="-0.499984740745262"/>
      </bottom>
      <diagonal/>
    </border>
    <border>
      <left/>
      <right/>
      <top style="thin">
        <color indexed="64"/>
      </top>
      <bottom style="thick">
        <color theme="6" tint="-0.499984740745262"/>
      </bottom>
      <diagonal/>
    </border>
    <border>
      <left style="medium">
        <color theme="7" tint="-0.24994659260841701"/>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1" tint="0.89996032593768116"/>
      </right>
      <top style="medium">
        <color theme="1" tint="0.89996032593768116"/>
      </top>
      <bottom style="medium">
        <color theme="6" tint="-0.499984740745262"/>
      </bottom>
      <diagonal/>
    </border>
    <border>
      <left style="thin">
        <color indexed="64"/>
      </left>
      <right/>
      <top style="hair">
        <color indexed="64"/>
      </top>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s>
  <cellStyleXfs count="9">
    <xf numFmtId="0" fontId="0"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5" fillId="0" borderId="0" applyNumberFormat="0" applyFill="0" applyBorder="0" applyAlignment="0" applyProtection="0"/>
    <xf numFmtId="0" fontId="3" fillId="4" borderId="0" applyNumberFormat="0" applyBorder="0" applyAlignment="0" applyProtection="0"/>
    <xf numFmtId="9" fontId="18" fillId="0" borderId="0" applyFont="0" applyFill="0" applyBorder="0" applyAlignment="0" applyProtection="0"/>
  </cellStyleXfs>
  <cellXfs count="288">
    <xf numFmtId="0" fontId="0" fillId="0" borderId="0" xfId="0"/>
    <xf numFmtId="0" fontId="6" fillId="3" borderId="0" xfId="0" applyFont="1" applyFill="1" applyAlignment="1" applyProtection="1"/>
    <xf numFmtId="0" fontId="2" fillId="0" borderId="0" xfId="0" applyFont="1" applyAlignment="1" applyProtection="1">
      <alignment horizontal="left" vertical="top"/>
    </xf>
    <xf numFmtId="0" fontId="2" fillId="0" borderId="0" xfId="0" applyFont="1" applyAlignment="1" applyProtection="1"/>
    <xf numFmtId="0" fontId="2" fillId="0" borderId="0" xfId="0" applyFont="1" applyBorder="1" applyAlignment="1" applyProtection="1"/>
    <xf numFmtId="0" fontId="2" fillId="0" borderId="0" xfId="0" applyFont="1" applyFill="1" applyAlignment="1" applyProtection="1"/>
    <xf numFmtId="0" fontId="2" fillId="0" borderId="0" xfId="0" applyFont="1" applyAlignment="1" applyProtection="1">
      <alignment vertical="center"/>
    </xf>
    <xf numFmtId="0" fontId="9" fillId="0" borderId="0" xfId="0" applyFont="1" applyAlignment="1" applyProtection="1">
      <alignment vertical="center"/>
    </xf>
    <xf numFmtId="0" fontId="8" fillId="3" borderId="0" xfId="0" applyFont="1" applyFill="1" applyBorder="1" applyAlignment="1" applyProtection="1">
      <alignment horizontal="left"/>
    </xf>
    <xf numFmtId="0" fontId="2" fillId="0" borderId="0" xfId="0" applyFont="1" applyFill="1" applyBorder="1" applyAlignment="1" applyProtection="1"/>
    <xf numFmtId="0" fontId="6" fillId="0" borderId="0" xfId="0" applyFont="1" applyAlignment="1" applyProtection="1">
      <alignment vertical="center"/>
    </xf>
    <xf numFmtId="0" fontId="7" fillId="0" borderId="0" xfId="0" applyFont="1" applyAlignment="1" applyProtection="1">
      <alignment vertical="center"/>
    </xf>
    <xf numFmtId="0" fontId="2" fillId="0" borderId="0" xfId="0" applyFont="1" applyBorder="1" applyAlignment="1" applyProtection="1">
      <alignment vertical="center"/>
    </xf>
    <xf numFmtId="0" fontId="7" fillId="2" borderId="0" xfId="6" applyFont="1" applyFill="1" applyBorder="1" applyAlignment="1" applyProtection="1">
      <alignment horizontal="left" vertical="center" wrapText="1"/>
    </xf>
    <xf numFmtId="4" fontId="6" fillId="0" borderId="0" xfId="0" applyNumberFormat="1" applyFont="1" applyAlignment="1">
      <alignment horizontal="right"/>
    </xf>
    <xf numFmtId="4" fontId="6" fillId="0" borderId="0" xfId="0" applyNumberFormat="1" applyFont="1" applyAlignment="1">
      <alignment horizontal="right" vertical="top"/>
    </xf>
    <xf numFmtId="4" fontId="6" fillId="0" borderId="1" xfId="0" applyNumberFormat="1" applyFont="1" applyBorder="1" applyAlignment="1" applyProtection="1">
      <alignment horizontal="right"/>
      <protection locked="0"/>
    </xf>
    <xf numFmtId="4" fontId="14" fillId="0" borderId="0" xfId="0" applyNumberFormat="1" applyFont="1" applyAlignment="1">
      <alignment horizontal="right"/>
    </xf>
    <xf numFmtId="0" fontId="6" fillId="0" borderId="7" xfId="0" applyFont="1" applyBorder="1" applyAlignment="1">
      <alignment horizontal="left" vertical="center" wrapText="1"/>
    </xf>
    <xf numFmtId="4" fontId="6" fillId="0" borderId="2" xfId="0" applyNumberFormat="1" applyFont="1" applyBorder="1" applyAlignment="1" applyProtection="1">
      <alignment horizontal="right"/>
      <protection locked="0"/>
    </xf>
    <xf numFmtId="4" fontId="7" fillId="0" borderId="0" xfId="0" applyNumberFormat="1" applyFont="1" applyAlignment="1">
      <alignment horizontal="right"/>
    </xf>
    <xf numFmtId="4" fontId="6" fillId="0" borderId="6" xfId="0" applyNumberFormat="1" applyFont="1" applyBorder="1" applyAlignment="1" applyProtection="1">
      <alignment horizontal="right"/>
      <protection locked="0"/>
    </xf>
    <xf numFmtId="4" fontId="6" fillId="3" borderId="1" xfId="0" applyNumberFormat="1" applyFont="1" applyFill="1" applyBorder="1" applyAlignment="1" applyProtection="1">
      <alignment horizontal="right"/>
      <protection locked="0"/>
    </xf>
    <xf numFmtId="4" fontId="6" fillId="2" borderId="3" xfId="0" applyNumberFormat="1" applyFont="1" applyFill="1" applyBorder="1" applyAlignment="1">
      <alignment horizontal="right"/>
    </xf>
    <xf numFmtId="0" fontId="6" fillId="3" borderId="0" xfId="0" applyFont="1" applyFill="1" applyAlignment="1">
      <alignment horizontal="left" vertical="center" wrapText="1"/>
    </xf>
    <xf numFmtId="49" fontId="6" fillId="0" borderId="14" xfId="0" applyNumberFormat="1" applyFont="1" applyBorder="1" applyAlignment="1" applyProtection="1">
      <alignment horizontal="left" vertical="center" wrapText="1"/>
      <protection locked="0"/>
    </xf>
    <xf numFmtId="4" fontId="15" fillId="0" borderId="0" xfId="0" applyNumberFormat="1" applyFont="1" applyAlignment="1">
      <alignment horizontal="left" vertical="center" wrapText="1"/>
    </xf>
    <xf numFmtId="49" fontId="6" fillId="0" borderId="0" xfId="0" applyNumberFormat="1" applyFont="1" applyAlignment="1">
      <alignment vertical="top" wrapText="1"/>
    </xf>
    <xf numFmtId="49" fontId="7" fillId="0" borderId="0" xfId="0" applyNumberFormat="1" applyFont="1" applyAlignment="1">
      <alignment vertical="top" wrapText="1"/>
    </xf>
    <xf numFmtId="49" fontId="6" fillId="0" borderId="0" xfId="0" applyNumberFormat="1" applyFont="1" applyAlignment="1">
      <alignment horizontal="left" vertical="top" wrapText="1"/>
    </xf>
    <xf numFmtId="0" fontId="6" fillId="0" borderId="0" xfId="0" applyFont="1" applyAlignment="1">
      <alignment vertical="top" wrapText="1"/>
    </xf>
    <xf numFmtId="0" fontId="7" fillId="0" borderId="0" xfId="0" applyFont="1" applyAlignment="1">
      <alignmen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49" fontId="7" fillId="0" borderId="0" xfId="7" applyNumberFormat="1" applyFont="1" applyFill="1" applyAlignment="1">
      <alignment horizontal="left" vertical="top" wrapText="1"/>
    </xf>
    <xf numFmtId="49" fontId="7" fillId="0" borderId="0" xfId="0" applyNumberFormat="1" applyFont="1" applyAlignment="1">
      <alignment horizontal="left" vertical="top" wrapText="1"/>
    </xf>
    <xf numFmtId="0" fontId="7" fillId="0" borderId="0" xfId="7" applyFont="1" applyFill="1" applyAlignment="1">
      <alignment horizontal="left" vertical="top" wrapText="1"/>
    </xf>
    <xf numFmtId="0" fontId="17" fillId="0" borderId="0" xfId="0" applyFont="1" applyAlignment="1">
      <alignment horizontal="left" vertical="top" wrapText="1"/>
    </xf>
    <xf numFmtId="49" fontId="10" fillId="0" borderId="0" xfId="0" applyNumberFormat="1" applyFont="1" applyAlignment="1">
      <alignment vertical="top" wrapText="1"/>
    </xf>
    <xf numFmtId="0" fontId="6" fillId="0" borderId="0" xfId="0" applyFont="1" applyAlignment="1">
      <alignment horizontal="justify" vertical="top" wrapText="1"/>
    </xf>
    <xf numFmtId="4" fontId="6" fillId="3" borderId="5" xfId="0" applyNumberFormat="1" applyFont="1" applyFill="1" applyBorder="1" applyAlignment="1" applyProtection="1">
      <alignment horizontal="right"/>
      <protection locked="0"/>
    </xf>
    <xf numFmtId="4" fontId="19" fillId="0" borderId="0" xfId="0" applyNumberFormat="1" applyFont="1" applyAlignment="1">
      <alignment horizontal="right"/>
    </xf>
    <xf numFmtId="4" fontId="19" fillId="0" borderId="0" xfId="0" applyNumberFormat="1" applyFont="1" applyAlignment="1" applyProtection="1">
      <alignment horizontal="right"/>
      <protection locked="0"/>
    </xf>
    <xf numFmtId="4" fontId="20" fillId="2" borderId="0" xfId="0" applyNumberFormat="1" applyFont="1" applyFill="1" applyAlignment="1">
      <alignment horizontal="right"/>
    </xf>
    <xf numFmtId="0" fontId="6" fillId="0" borderId="0" xfId="0" applyFont="1"/>
    <xf numFmtId="0" fontId="6" fillId="3" borderId="0" xfId="0" applyFont="1" applyFill="1" applyAlignment="1">
      <alignment horizontal="left" vertical="top"/>
    </xf>
    <xf numFmtId="2" fontId="6" fillId="8" borderId="1" xfId="0" applyNumberFormat="1" applyFont="1" applyFill="1" applyBorder="1" applyAlignment="1">
      <alignment horizontal="right"/>
    </xf>
    <xf numFmtId="0" fontId="6" fillId="3" borderId="0" xfId="0" applyFont="1" applyFill="1" applyAlignment="1">
      <alignment horizontal="left"/>
    </xf>
    <xf numFmtId="4" fontId="6" fillId="9" borderId="1" xfId="0" applyNumberFormat="1" applyFont="1" applyFill="1" applyBorder="1" applyAlignment="1">
      <alignment horizontal="right"/>
    </xf>
    <xf numFmtId="0" fontId="6" fillId="3" borderId="0" xfId="0" applyFont="1" applyFill="1" applyAlignment="1">
      <alignment vertical="top"/>
    </xf>
    <xf numFmtId="9" fontId="6" fillId="3" borderId="1" xfId="8" applyFont="1" applyFill="1" applyBorder="1" applyAlignment="1" applyProtection="1">
      <alignment horizontal="right"/>
      <protection locked="0"/>
    </xf>
    <xf numFmtId="0" fontId="1" fillId="0" borderId="0" xfId="0" applyFont="1"/>
    <xf numFmtId="4" fontId="7" fillId="0" borderId="0" xfId="0" applyNumberFormat="1" applyFont="1" applyAlignment="1">
      <alignment horizontal="left"/>
    </xf>
    <xf numFmtId="0" fontId="6" fillId="0" borderId="0" xfId="0" applyFont="1" applyAlignment="1">
      <alignment horizontal="left" vertical="top"/>
    </xf>
    <xf numFmtId="4" fontId="6" fillId="0" borderId="0" xfId="0" applyNumberFormat="1" applyFont="1" applyAlignment="1">
      <alignment horizontal="left"/>
    </xf>
    <xf numFmtId="4" fontId="7" fillId="8" borderId="1" xfId="0" applyNumberFormat="1" applyFont="1" applyFill="1" applyBorder="1" applyAlignment="1">
      <alignment horizontal="right"/>
    </xf>
    <xf numFmtId="4" fontId="7" fillId="8" borderId="2" xfId="0" applyNumberFormat="1" applyFont="1" applyFill="1" applyBorder="1" applyAlignment="1">
      <alignment horizontal="right"/>
    </xf>
    <xf numFmtId="0" fontId="1" fillId="0" borderId="0" xfId="0" applyFont="1" applyAlignment="1">
      <alignment vertical="center"/>
    </xf>
    <xf numFmtId="4" fontId="6" fillId="0" borderId="0" xfId="0" applyNumberFormat="1" applyFont="1"/>
    <xf numFmtId="4" fontId="6" fillId="8" borderId="1" xfId="0" applyNumberFormat="1" applyFont="1" applyFill="1" applyBorder="1" applyAlignment="1">
      <alignment horizontal="right"/>
    </xf>
    <xf numFmtId="4" fontId="6" fillId="8" borderId="2" xfId="0" applyNumberFormat="1" applyFont="1" applyFill="1" applyBorder="1" applyAlignment="1">
      <alignment horizontal="right"/>
    </xf>
    <xf numFmtId="0" fontId="6" fillId="2" borderId="0" xfId="0" applyFont="1" applyFill="1"/>
    <xf numFmtId="2" fontId="6" fillId="2" borderId="0" xfId="0" applyNumberFormat="1" applyFont="1" applyFill="1"/>
    <xf numFmtId="2" fontId="6" fillId="2" borderId="0" xfId="0" applyNumberFormat="1" applyFont="1" applyFill="1" applyAlignment="1">
      <alignment horizontal="right"/>
    </xf>
    <xf numFmtId="0" fontId="6" fillId="0" borderId="0" xfId="0" applyFont="1" applyAlignment="1">
      <alignment vertical="top"/>
    </xf>
    <xf numFmtId="0" fontId="7" fillId="3" borderId="0" xfId="0" applyFont="1" applyFill="1" applyAlignment="1">
      <alignment vertical="top"/>
    </xf>
    <xf numFmtId="0" fontId="7" fillId="0" borderId="0" xfId="0" applyFont="1" applyAlignment="1">
      <alignment vertical="top"/>
    </xf>
    <xf numFmtId="2" fontId="6" fillId="3" borderId="0" xfId="0" applyNumberFormat="1" applyFont="1" applyFill="1" applyAlignment="1">
      <alignment horizontal="left"/>
    </xf>
    <xf numFmtId="0" fontId="7" fillId="0" borderId="0" xfId="0" applyFont="1" applyAlignment="1">
      <alignment horizontal="left" vertical="top"/>
    </xf>
    <xf numFmtId="0" fontId="6" fillId="3" borderId="0" xfId="0" applyFont="1" applyFill="1"/>
    <xf numFmtId="0" fontId="16" fillId="0" borderId="0" xfId="0" applyFont="1" applyAlignment="1">
      <alignment horizontal="left" vertical="center" wrapText="1"/>
    </xf>
    <xf numFmtId="4" fontId="6" fillId="2" borderId="0" xfId="0" applyNumberFormat="1" applyFont="1" applyFill="1" applyBorder="1" applyAlignment="1">
      <alignment horizontal="right"/>
    </xf>
    <xf numFmtId="4" fontId="22" fillId="9" borderId="31" xfId="0" applyNumberFormat="1" applyFont="1" applyFill="1" applyBorder="1" applyAlignment="1">
      <alignment horizontal="right" vertical="top"/>
    </xf>
    <xf numFmtId="4" fontId="6" fillId="0" borderId="32" xfId="0" applyNumberFormat="1" applyFont="1" applyBorder="1" applyAlignment="1" applyProtection="1">
      <alignment horizontal="right"/>
      <protection locked="0"/>
    </xf>
    <xf numFmtId="4" fontId="6" fillId="0" borderId="33" xfId="0" applyNumberFormat="1" applyFont="1" applyBorder="1" applyAlignment="1" applyProtection="1">
      <alignment horizontal="right"/>
      <protection locked="0"/>
    </xf>
    <xf numFmtId="4" fontId="7" fillId="0" borderId="34" xfId="0" applyNumberFormat="1" applyFont="1" applyBorder="1" applyAlignment="1">
      <alignment horizontal="right"/>
    </xf>
    <xf numFmtId="4" fontId="6" fillId="0" borderId="32" xfId="0" applyNumberFormat="1" applyFont="1" applyBorder="1" applyAlignment="1">
      <alignment horizontal="right"/>
    </xf>
    <xf numFmtId="4" fontId="6" fillId="0" borderId="35" xfId="0" applyNumberFormat="1" applyFont="1" applyBorder="1" applyAlignment="1">
      <alignment horizontal="right"/>
    </xf>
    <xf numFmtId="4" fontId="6" fillId="0" borderId="36" xfId="0" applyNumberFormat="1" applyFont="1" applyBorder="1" applyAlignment="1">
      <alignment horizontal="right"/>
    </xf>
    <xf numFmtId="4" fontId="6" fillId="0" borderId="34" xfId="0" applyNumberFormat="1" applyFont="1" applyBorder="1" applyAlignment="1">
      <alignment horizontal="right"/>
    </xf>
    <xf numFmtId="4" fontId="6" fillId="0" borderId="36" xfId="0" applyNumberFormat="1" applyFont="1" applyBorder="1" applyAlignment="1" applyProtection="1">
      <alignment horizontal="right"/>
      <protection locked="0"/>
    </xf>
    <xf numFmtId="4" fontId="6" fillId="0" borderId="37" xfId="0" applyNumberFormat="1" applyFont="1" applyBorder="1" applyAlignment="1">
      <alignment horizontal="right"/>
    </xf>
    <xf numFmtId="4" fontId="22" fillId="9" borderId="9" xfId="0" applyNumberFormat="1" applyFont="1" applyFill="1" applyBorder="1" applyAlignment="1">
      <alignment horizontal="right" vertical="top"/>
    </xf>
    <xf numFmtId="4" fontId="6" fillId="0" borderId="34" xfId="0" applyNumberFormat="1" applyFont="1" applyBorder="1" applyAlignment="1" applyProtection="1">
      <alignment horizontal="right"/>
      <protection locked="0"/>
    </xf>
    <xf numFmtId="4" fontId="6" fillId="0" borderId="33" xfId="0" applyNumberFormat="1" applyFont="1" applyBorder="1" applyAlignment="1">
      <alignment horizontal="right"/>
    </xf>
    <xf numFmtId="4" fontId="6" fillId="9" borderId="9" xfId="0" applyNumberFormat="1" applyFont="1" applyFill="1" applyBorder="1" applyAlignment="1">
      <alignment horizontal="right"/>
    </xf>
    <xf numFmtId="4" fontId="6" fillId="0" borderId="38" xfId="0" applyNumberFormat="1" applyFont="1" applyBorder="1" applyAlignment="1">
      <alignment horizontal="right"/>
    </xf>
    <xf numFmtId="4" fontId="7" fillId="0" borderId="39" xfId="0" applyNumberFormat="1" applyFont="1" applyBorder="1" applyAlignment="1">
      <alignment horizontal="right"/>
    </xf>
    <xf numFmtId="4" fontId="6" fillId="0" borderId="40" xfId="0" applyNumberFormat="1" applyFont="1" applyBorder="1" applyAlignment="1">
      <alignment horizontal="right"/>
    </xf>
    <xf numFmtId="4" fontId="6" fillId="3" borderId="32" xfId="0" applyNumberFormat="1" applyFont="1" applyFill="1" applyBorder="1" applyAlignment="1">
      <alignment horizontal="right"/>
    </xf>
    <xf numFmtId="4" fontId="6" fillId="3" borderId="36" xfId="0" applyNumberFormat="1" applyFont="1" applyFill="1" applyBorder="1" applyAlignment="1">
      <alignment horizontal="right"/>
    </xf>
    <xf numFmtId="0" fontId="6" fillId="7" borderId="0" xfId="0" applyFont="1" applyFill="1" applyAlignment="1">
      <alignment horizontal="left" vertical="top" wrapText="1"/>
    </xf>
    <xf numFmtId="0" fontId="6" fillId="3" borderId="1" xfId="0" applyFont="1" applyFill="1" applyBorder="1" applyAlignment="1" applyProtection="1">
      <alignment horizontal="left" vertical="top" wrapText="1"/>
      <protection locked="0"/>
    </xf>
    <xf numFmtId="0" fontId="6" fillId="3" borderId="0" xfId="0" applyFont="1" applyFill="1" applyAlignment="1">
      <alignment horizontal="left" vertical="top" wrapText="1"/>
    </xf>
    <xf numFmtId="0" fontId="6" fillId="3" borderId="0" xfId="0" applyFont="1" applyFill="1" applyAlignment="1">
      <alignment horizontal="left" vertical="center"/>
    </xf>
    <xf numFmtId="0" fontId="6" fillId="3" borderId="0" xfId="0" applyFont="1" applyFill="1" applyAlignment="1">
      <alignment vertical="center"/>
    </xf>
    <xf numFmtId="0" fontId="10" fillId="2" borderId="0" xfId="0" applyFont="1" applyFill="1" applyAlignment="1">
      <alignment vertical="center" wrapText="1"/>
    </xf>
    <xf numFmtId="0" fontId="10" fillId="2" borderId="0" xfId="0" applyFont="1" applyFill="1" applyAlignment="1">
      <alignment horizontal="left" vertical="center" wrapText="1"/>
    </xf>
    <xf numFmtId="4" fontId="6" fillId="0" borderId="28" xfId="0" applyNumberFormat="1" applyFont="1" applyBorder="1" applyAlignment="1">
      <alignment horizontal="left" vertical="center" wrapText="1"/>
    </xf>
    <xf numFmtId="4" fontId="6" fillId="0" borderId="28" xfId="0" applyNumberFormat="1" applyFont="1" applyBorder="1" applyAlignment="1">
      <alignment vertical="center" wrapText="1"/>
    </xf>
    <xf numFmtId="4" fontId="7" fillId="0" borderId="30" xfId="0" applyNumberFormat="1" applyFont="1" applyBorder="1" applyAlignment="1">
      <alignment vertical="center" wrapText="1"/>
    </xf>
    <xf numFmtId="4" fontId="6" fillId="0" borderId="30" xfId="0" applyNumberFormat="1" applyFont="1" applyBorder="1" applyAlignment="1">
      <alignment vertical="center" wrapText="1"/>
    </xf>
    <xf numFmtId="4" fontId="6" fillId="0" borderId="30" xfId="0" applyNumberFormat="1" applyFont="1" applyBorder="1" applyAlignment="1">
      <alignment horizontal="left" vertical="center" wrapText="1"/>
    </xf>
    <xf numFmtId="0" fontId="6" fillId="3" borderId="28" xfId="0" applyFont="1" applyFill="1" applyBorder="1" applyAlignment="1">
      <alignment vertical="center" wrapText="1"/>
    </xf>
    <xf numFmtId="0" fontId="6" fillId="0" borderId="15" xfId="0" applyFont="1" applyBorder="1" applyAlignment="1">
      <alignment horizontal="left" vertical="center" wrapText="1"/>
    </xf>
    <xf numFmtId="0" fontId="7" fillId="0" borderId="8" xfId="0" applyFont="1" applyBorder="1" applyAlignment="1">
      <alignment horizontal="left" vertical="center" wrapText="1"/>
    </xf>
    <xf numFmtId="0" fontId="6" fillId="0" borderId="0" xfId="0" applyFont="1" applyAlignment="1">
      <alignment horizontal="left" vertical="center" wrapText="1"/>
    </xf>
    <xf numFmtId="0" fontId="7"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5" xfId="0" applyFont="1" applyBorder="1" applyAlignment="1">
      <alignment vertical="center" wrapText="1"/>
    </xf>
    <xf numFmtId="0" fontId="7" fillId="0" borderId="0" xfId="0" applyFont="1" applyAlignment="1">
      <alignment horizontal="left" vertical="center" wrapText="1"/>
    </xf>
    <xf numFmtId="0" fontId="6" fillId="0" borderId="0" xfId="0" applyFont="1" applyAlignment="1">
      <alignment vertical="center" wrapText="1"/>
    </xf>
    <xf numFmtId="0" fontId="7" fillId="3" borderId="16" xfId="0" applyFont="1" applyFill="1" applyBorder="1" applyAlignment="1">
      <alignment horizontal="left" vertical="center" wrapText="1"/>
    </xf>
    <xf numFmtId="0" fontId="6" fillId="0" borderId="7" xfId="0" applyFont="1" applyBorder="1" applyAlignment="1">
      <alignment vertical="center" wrapText="1"/>
    </xf>
    <xf numFmtId="0" fontId="6" fillId="2" borderId="7" xfId="0" applyFont="1" applyFill="1" applyBorder="1" applyAlignment="1">
      <alignment horizontal="left" vertical="center" wrapText="1"/>
    </xf>
    <xf numFmtId="0" fontId="6" fillId="2" borderId="7" xfId="6" applyFont="1" applyFill="1" applyBorder="1" applyAlignment="1" applyProtection="1">
      <alignment horizontal="left" vertical="center" wrapText="1"/>
    </xf>
    <xf numFmtId="0" fontId="6" fillId="2" borderId="0" xfId="0" applyFont="1" applyFill="1" applyAlignment="1">
      <alignment horizontal="left" vertical="center" wrapText="1"/>
    </xf>
    <xf numFmtId="0" fontId="21" fillId="0" borderId="0" xfId="0" applyFont="1" applyAlignment="1">
      <alignment vertical="center" wrapText="1"/>
    </xf>
    <xf numFmtId="0" fontId="10" fillId="0" borderId="0" xfId="0" applyFont="1" applyAlignment="1">
      <alignment vertical="center" wrapText="1"/>
    </xf>
    <xf numFmtId="4" fontId="22" fillId="9" borderId="27" xfId="0" applyNumberFormat="1" applyFont="1" applyFill="1" applyBorder="1" applyAlignment="1">
      <alignment horizontal="left" vertical="center" wrapText="1"/>
    </xf>
    <xf numFmtId="4" fontId="6" fillId="0" borderId="29" xfId="0" applyNumberFormat="1" applyFont="1" applyBorder="1" applyAlignment="1">
      <alignment horizontal="left" vertical="center" wrapText="1"/>
    </xf>
    <xf numFmtId="4" fontId="22" fillId="9" borderId="14" xfId="0" applyNumberFormat="1" applyFont="1" applyFill="1" applyBorder="1" applyAlignment="1">
      <alignment horizontal="left" vertical="center" wrapText="1"/>
    </xf>
    <xf numFmtId="4" fontId="22" fillId="9" borderId="14" xfId="0" applyNumberFormat="1" applyFont="1" applyFill="1" applyBorder="1" applyAlignment="1">
      <alignment vertical="center" wrapText="1"/>
    </xf>
    <xf numFmtId="4" fontId="7" fillId="0" borderId="28" xfId="0" applyNumberFormat="1" applyFont="1" applyBorder="1" applyAlignment="1">
      <alignment vertical="center" wrapText="1"/>
    </xf>
    <xf numFmtId="0" fontId="6" fillId="3" borderId="29" xfId="0" applyFont="1" applyFill="1" applyBorder="1" applyAlignment="1">
      <alignment vertical="center" wrapText="1"/>
    </xf>
    <xf numFmtId="0" fontId="8" fillId="3" borderId="0" xfId="0" applyFont="1" applyFill="1" applyAlignment="1">
      <alignment horizontal="left"/>
    </xf>
    <xf numFmtId="0" fontId="16" fillId="2" borderId="0" xfId="0" applyFont="1" applyFill="1" applyAlignment="1">
      <alignment horizontal="left" vertical="center" wrapText="1"/>
    </xf>
    <xf numFmtId="0" fontId="7" fillId="0" borderId="41" xfId="0" applyFont="1" applyBorder="1" applyAlignment="1">
      <alignment horizontal="left" vertical="center" wrapText="1"/>
    </xf>
    <xf numFmtId="4" fontId="7" fillId="8" borderId="42" xfId="0" applyNumberFormat="1" applyFont="1" applyFill="1" applyBorder="1" applyAlignment="1">
      <alignment horizontal="right"/>
    </xf>
    <xf numFmtId="2" fontId="6" fillId="8" borderId="3" xfId="0" applyNumberFormat="1" applyFont="1" applyFill="1" applyBorder="1" applyAlignment="1">
      <alignment horizontal="right"/>
    </xf>
    <xf numFmtId="0" fontId="7" fillId="0" borderId="43"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6" fillId="2" borderId="44" xfId="6" applyFont="1" applyFill="1" applyBorder="1" applyAlignment="1" applyProtection="1">
      <alignment horizontal="left" vertical="center" wrapText="1"/>
    </xf>
    <xf numFmtId="0" fontId="6" fillId="0" borderId="14" xfId="0" applyFont="1" applyBorder="1" applyAlignment="1">
      <alignment horizontal="left" vertical="center" wrapText="1"/>
    </xf>
    <xf numFmtId="0" fontId="1" fillId="0" borderId="7" xfId="0" applyFont="1" applyBorder="1" applyAlignment="1">
      <alignment vertical="center" wrapText="1"/>
    </xf>
    <xf numFmtId="0" fontId="6" fillId="0" borderId="45" xfId="0" applyFont="1" applyBorder="1" applyAlignment="1">
      <alignment horizontal="left" vertical="center" wrapText="1"/>
    </xf>
    <xf numFmtId="0" fontId="7" fillId="3" borderId="4" xfId="0" applyFont="1" applyFill="1" applyBorder="1" applyAlignment="1">
      <alignment horizontal="left" vertical="center" wrapText="1"/>
    </xf>
    <xf numFmtId="0" fontId="6" fillId="0" borderId="20" xfId="0" applyFont="1" applyBorder="1" applyAlignment="1">
      <alignment horizontal="left" vertical="center" wrapText="1"/>
    </xf>
    <xf numFmtId="0" fontId="7" fillId="0" borderId="46" xfId="0" applyFont="1" applyBorder="1" applyAlignment="1">
      <alignment horizontal="left" vertical="center" wrapText="1"/>
    </xf>
    <xf numFmtId="0" fontId="6" fillId="2" borderId="19" xfId="6" applyFont="1" applyFill="1" applyBorder="1" applyAlignment="1" applyProtection="1">
      <alignment horizontal="left" vertical="center" wrapText="1"/>
    </xf>
    <xf numFmtId="0" fontId="6" fillId="2" borderId="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47" xfId="6" applyFont="1" applyFill="1" applyBorder="1" applyAlignment="1" applyProtection="1">
      <alignment horizontal="left" vertical="center" wrapText="1"/>
    </xf>
    <xf numFmtId="0" fontId="7" fillId="0" borderId="0" xfId="0" applyFont="1" applyAlignment="1">
      <alignment horizontal="left"/>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0" xfId="0" applyFont="1" applyFill="1" applyAlignment="1">
      <alignment vertical="center" wrapText="1"/>
    </xf>
    <xf numFmtId="0" fontId="7" fillId="0" borderId="13" xfId="6" applyFont="1" applyFill="1" applyBorder="1" applyAlignment="1" applyProtection="1">
      <alignment horizontal="left" vertical="center" wrapText="1"/>
    </xf>
    <xf numFmtId="0" fontId="7" fillId="0" borderId="26" xfId="0" applyFont="1" applyFill="1" applyBorder="1" applyAlignment="1">
      <alignment vertical="center" wrapText="1"/>
    </xf>
    <xf numFmtId="0" fontId="6" fillId="0" borderId="11" xfId="0" applyFont="1" applyFill="1" applyBorder="1" applyAlignment="1">
      <alignment horizontal="left" vertical="top"/>
    </xf>
    <xf numFmtId="0" fontId="7" fillId="0" borderId="0" xfId="0" applyFont="1" applyFill="1" applyAlignment="1">
      <alignment horizontal="left" vertical="top"/>
    </xf>
    <xf numFmtId="0" fontId="6" fillId="0" borderId="11" xfId="0" applyFont="1" applyFill="1" applyBorder="1" applyAlignment="1">
      <alignment vertical="top"/>
    </xf>
    <xf numFmtId="0" fontId="7" fillId="0" borderId="11" xfId="6" applyFont="1" applyFill="1" applyBorder="1" applyAlignment="1" applyProtection="1">
      <alignment horizontal="left" vertical="top"/>
    </xf>
    <xf numFmtId="0" fontId="6" fillId="0" borderId="19" xfId="0" applyFont="1" applyFill="1" applyBorder="1" applyAlignment="1">
      <alignment horizontal="left" vertical="center" wrapText="1"/>
    </xf>
    <xf numFmtId="0" fontId="7" fillId="0" borderId="12" xfId="0" applyFont="1" applyFill="1" applyBorder="1" applyAlignment="1">
      <alignment horizontal="left" vertical="center" wrapText="1"/>
    </xf>
    <xf numFmtId="4" fontId="7" fillId="10" borderId="18" xfId="0" applyNumberFormat="1" applyFont="1" applyFill="1" applyBorder="1" applyAlignment="1">
      <alignment horizontal="right"/>
    </xf>
    <xf numFmtId="4" fontId="7" fillId="10" borderId="3" xfId="0" applyNumberFormat="1" applyFont="1" applyFill="1" applyBorder="1" applyAlignment="1">
      <alignment horizontal="right"/>
    </xf>
    <xf numFmtId="4" fontId="7" fillId="6" borderId="18" xfId="0" applyNumberFormat="1" applyFont="1" applyFill="1" applyBorder="1" applyAlignment="1">
      <alignment horizontal="right" vertical="top"/>
    </xf>
    <xf numFmtId="4" fontId="7" fillId="6" borderId="1" xfId="0" applyNumberFormat="1" applyFont="1" applyFill="1" applyBorder="1" applyAlignment="1">
      <alignment horizontal="right"/>
    </xf>
    <xf numFmtId="4" fontId="7" fillId="6" borderId="4" xfId="0" applyNumberFormat="1" applyFont="1" applyFill="1" applyBorder="1" applyAlignment="1">
      <alignment horizontal="right"/>
    </xf>
    <xf numFmtId="4" fontId="7" fillId="6" borderId="3" xfId="0" applyNumberFormat="1" applyFont="1" applyFill="1" applyBorder="1" applyAlignment="1">
      <alignment horizontal="right"/>
    </xf>
    <xf numFmtId="4" fontId="7" fillId="6" borderId="3" xfId="0" applyNumberFormat="1" applyFont="1" applyFill="1" applyBorder="1" applyAlignment="1">
      <alignment horizontal="right" vertical="top"/>
    </xf>
    <xf numFmtId="4" fontId="7" fillId="10" borderId="49" xfId="0" applyNumberFormat="1" applyFont="1" applyFill="1" applyBorder="1" applyAlignment="1">
      <alignment horizontal="right"/>
    </xf>
    <xf numFmtId="0" fontId="23" fillId="0" borderId="0" xfId="0" applyFont="1"/>
    <xf numFmtId="0" fontId="7" fillId="0" borderId="43" xfId="0" applyFont="1" applyFill="1" applyBorder="1" applyAlignment="1">
      <alignment horizontal="left" vertical="center" wrapText="1"/>
    </xf>
    <xf numFmtId="49" fontId="10" fillId="10" borderId="56" xfId="0" applyNumberFormat="1" applyFont="1" applyFill="1" applyBorder="1" applyAlignment="1">
      <alignment horizontal="left" vertical="center"/>
    </xf>
    <xf numFmtId="0" fontId="7" fillId="10" borderId="57" xfId="0" applyFont="1" applyFill="1" applyBorder="1" applyAlignment="1">
      <alignment wrapText="1"/>
    </xf>
    <xf numFmtId="0" fontId="9" fillId="8" borderId="58" xfId="0" applyFont="1" applyFill="1" applyBorder="1" applyAlignment="1">
      <alignment horizontal="left" vertical="center"/>
    </xf>
    <xf numFmtId="0" fontId="1" fillId="8" borderId="57" xfId="0" applyFont="1" applyFill="1" applyBorder="1" applyAlignment="1">
      <alignment horizontal="left"/>
    </xf>
    <xf numFmtId="4" fontId="6" fillId="0" borderId="59" xfId="0" applyNumberFormat="1" applyFont="1" applyBorder="1" applyAlignment="1" applyProtection="1">
      <alignment horizontal="left"/>
      <protection locked="0"/>
    </xf>
    <xf numFmtId="4" fontId="6" fillId="8" borderId="57" xfId="0" applyNumberFormat="1" applyFont="1" applyFill="1" applyBorder="1" applyAlignment="1">
      <alignment horizontal="left" vertical="top"/>
    </xf>
    <xf numFmtId="0" fontId="7" fillId="8" borderId="58" xfId="0" applyFont="1" applyFill="1" applyBorder="1" applyAlignment="1">
      <alignment horizontal="left" vertical="center"/>
    </xf>
    <xf numFmtId="0" fontId="6" fillId="8" borderId="57" xfId="0" applyFont="1" applyFill="1" applyBorder="1" applyAlignment="1">
      <alignment horizontal="left"/>
    </xf>
    <xf numFmtId="3" fontId="6" fillId="0" borderId="60" xfId="0" applyNumberFormat="1" applyFont="1" applyBorder="1" applyAlignment="1" applyProtection="1">
      <alignment horizontal="left"/>
      <protection locked="0"/>
    </xf>
    <xf numFmtId="3" fontId="6" fillId="8" borderId="57" xfId="0" applyNumberFormat="1" applyFont="1" applyFill="1" applyBorder="1" applyAlignment="1">
      <alignment horizontal="left" vertical="top"/>
    </xf>
    <xf numFmtId="49" fontId="10" fillId="2" borderId="58" xfId="0" applyNumberFormat="1" applyFont="1" applyFill="1" applyBorder="1" applyAlignment="1">
      <alignment horizontal="left" vertical="center"/>
    </xf>
    <xf numFmtId="49" fontId="7" fillId="2" borderId="57" xfId="0" applyNumberFormat="1" applyFont="1" applyFill="1" applyBorder="1" applyAlignment="1">
      <alignment horizontal="center" vertical="top"/>
    </xf>
    <xf numFmtId="0" fontId="9" fillId="5" borderId="58" xfId="0" applyFont="1" applyFill="1" applyBorder="1" applyAlignment="1">
      <alignment horizontal="left" vertical="center"/>
    </xf>
    <xf numFmtId="0" fontId="1" fillId="5" borderId="57" xfId="0" applyFont="1" applyFill="1" applyBorder="1" applyAlignment="1">
      <alignment horizontal="left"/>
    </xf>
    <xf numFmtId="4" fontId="6" fillId="0" borderId="61" xfId="0" applyNumberFormat="1" applyFont="1" applyBorder="1" applyAlignment="1" applyProtection="1">
      <alignment horizontal="left"/>
      <protection locked="0"/>
    </xf>
    <xf numFmtId="4" fontId="6" fillId="2" borderId="62" xfId="0" applyNumberFormat="1" applyFont="1" applyFill="1" applyBorder="1" applyAlignment="1">
      <alignment horizontal="left"/>
    </xf>
    <xf numFmtId="0" fontId="7" fillId="10" borderId="57" xfId="0" applyFont="1" applyFill="1" applyBorder="1" applyAlignment="1">
      <alignment vertical="center" wrapText="1"/>
    </xf>
    <xf numFmtId="49" fontId="10" fillId="10" borderId="56" xfId="0" applyNumberFormat="1" applyFont="1" applyFill="1" applyBorder="1" applyAlignment="1">
      <alignment vertical="center"/>
    </xf>
    <xf numFmtId="4" fontId="7" fillId="0" borderId="0" xfId="0" applyNumberFormat="1" applyFont="1" applyBorder="1" applyAlignment="1">
      <alignment horizontal="left"/>
    </xf>
    <xf numFmtId="0" fontId="6" fillId="0" borderId="8" xfId="0" applyFont="1" applyBorder="1" applyAlignment="1">
      <alignment horizontal="left" vertical="center" wrapText="1"/>
    </xf>
    <xf numFmtId="4" fontId="6" fillId="0" borderId="3" xfId="0" applyNumberFormat="1" applyFont="1" applyBorder="1" applyAlignment="1" applyProtection="1">
      <alignment horizontal="right"/>
      <protection locked="0"/>
    </xf>
    <xf numFmtId="0" fontId="6" fillId="0" borderId="8" xfId="0" applyFont="1" applyFill="1" applyBorder="1" applyAlignment="1">
      <alignment horizontal="left" vertical="center" wrapText="1"/>
    </xf>
    <xf numFmtId="4" fontId="6" fillId="8" borderId="3" xfId="0" applyNumberFormat="1" applyFont="1" applyFill="1" applyBorder="1" applyAlignment="1">
      <alignment horizontal="right"/>
    </xf>
    <xf numFmtId="0" fontId="16" fillId="0" borderId="64" xfId="0" applyFont="1" applyBorder="1" applyAlignment="1">
      <alignment vertical="center" wrapText="1"/>
    </xf>
    <xf numFmtId="0" fontId="6" fillId="0" borderId="63" xfId="0" applyFont="1" applyBorder="1"/>
    <xf numFmtId="0" fontId="10" fillId="0" borderId="63" xfId="0" applyFont="1" applyBorder="1" applyAlignment="1">
      <alignment wrapText="1"/>
    </xf>
    <xf numFmtId="4" fontId="6" fillId="0" borderId="63" xfId="0" applyNumberFormat="1" applyFont="1" applyBorder="1" applyAlignment="1">
      <alignment horizontal="right"/>
    </xf>
    <xf numFmtId="4" fontId="19" fillId="0" borderId="63" xfId="0" applyNumberFormat="1" applyFont="1" applyBorder="1" applyAlignment="1">
      <alignment horizontal="right"/>
    </xf>
    <xf numFmtId="0" fontId="10" fillId="3" borderId="63" xfId="0" applyFont="1" applyFill="1" applyBorder="1" applyAlignment="1">
      <alignment horizontal="left" wrapText="1"/>
    </xf>
    <xf numFmtId="0" fontId="7" fillId="0" borderId="46" xfId="0" applyFont="1" applyFill="1" applyBorder="1" applyAlignment="1">
      <alignment horizontal="left" vertical="center" wrapText="1"/>
    </xf>
    <xf numFmtId="49" fontId="24" fillId="3" borderId="64" xfId="6" applyNumberFormat="1" applyFont="1" applyFill="1" applyBorder="1" applyAlignment="1" applyProtection="1">
      <alignment horizontal="left" wrapText="1"/>
    </xf>
    <xf numFmtId="4" fontId="6" fillId="0" borderId="67" xfId="0" applyNumberFormat="1" applyFont="1" applyBorder="1" applyAlignment="1" applyProtection="1">
      <alignment horizontal="left"/>
      <protection locked="0"/>
    </xf>
    <xf numFmtId="4" fontId="6" fillId="3" borderId="4" xfId="0" applyNumberFormat="1" applyFont="1" applyFill="1" applyBorder="1" applyAlignment="1" applyProtection="1">
      <alignment horizontal="right"/>
      <protection locked="0"/>
    </xf>
    <xf numFmtId="2" fontId="6" fillId="8" borderId="4" xfId="0" applyNumberFormat="1" applyFont="1" applyFill="1" applyBorder="1" applyAlignment="1">
      <alignment horizontal="right"/>
    </xf>
    <xf numFmtId="4" fontId="6" fillId="0" borderId="4" xfId="0" applyNumberFormat="1" applyFont="1" applyBorder="1" applyAlignment="1" applyProtection="1">
      <alignment horizontal="right"/>
      <protection locked="0"/>
    </xf>
    <xf numFmtId="1" fontId="6" fillId="0" borderId="1" xfId="0" applyNumberFormat="1" applyFont="1" applyBorder="1" applyAlignment="1" applyProtection="1">
      <alignment horizontal="left" vertical="center" wrapText="1"/>
      <protection locked="0"/>
    </xf>
    <xf numFmtId="4" fontId="6" fillId="0" borderId="30" xfId="0" applyNumberFormat="1" applyFont="1" applyBorder="1" applyAlignment="1" applyProtection="1">
      <alignment horizontal="left" vertical="center" wrapText="1"/>
      <protection locked="0"/>
    </xf>
    <xf numFmtId="2" fontId="6" fillId="8" borderId="2" xfId="0" applyNumberFormat="1" applyFont="1" applyFill="1" applyBorder="1" applyAlignment="1">
      <alignment horizontal="right"/>
    </xf>
    <xf numFmtId="4" fontId="19" fillId="0" borderId="16" xfId="0" applyNumberFormat="1" applyFont="1" applyBorder="1" applyAlignment="1">
      <alignment horizontal="right"/>
    </xf>
    <xf numFmtId="4" fontId="6" fillId="6" borderId="1" xfId="0" applyNumberFormat="1" applyFont="1" applyFill="1" applyBorder="1" applyAlignment="1" applyProtection="1">
      <alignment horizontal="right"/>
      <protection locked="0"/>
    </xf>
    <xf numFmtId="4" fontId="7" fillId="11" borderId="3" xfId="0" applyNumberFormat="1" applyFont="1" applyFill="1" applyBorder="1" applyAlignment="1">
      <alignment horizontal="right"/>
    </xf>
    <xf numFmtId="4" fontId="7" fillId="11" borderId="1" xfId="0" applyNumberFormat="1" applyFont="1" applyFill="1" applyBorder="1" applyAlignment="1">
      <alignment horizontal="right"/>
    </xf>
    <xf numFmtId="0" fontId="14" fillId="3" borderId="0" xfId="0" applyFont="1" applyFill="1" applyAlignment="1">
      <alignment horizontal="left"/>
    </xf>
    <xf numFmtId="2" fontId="14" fillId="3" borderId="0" xfId="0" applyNumberFormat="1" applyFont="1" applyFill="1" applyAlignment="1">
      <alignment horizontal="left"/>
    </xf>
    <xf numFmtId="0" fontId="7" fillId="0" borderId="4" xfId="0" applyFont="1" applyBorder="1" applyAlignment="1">
      <alignment horizontal="left" vertical="center" wrapText="1"/>
    </xf>
    <xf numFmtId="0" fontId="6" fillId="0" borderId="9" xfId="0" applyFont="1" applyBorder="1" applyAlignment="1">
      <alignment horizontal="left" vertical="center" wrapText="1"/>
    </xf>
    <xf numFmtId="4" fontId="6" fillId="2" borderId="43" xfId="0" applyNumberFormat="1" applyFont="1" applyFill="1" applyBorder="1" applyAlignment="1">
      <alignment horizontal="right"/>
    </xf>
    <xf numFmtId="2" fontId="6" fillId="2" borderId="0" xfId="0" applyNumberFormat="1" applyFont="1" applyFill="1" applyBorder="1"/>
    <xf numFmtId="4" fontId="6" fillId="2" borderId="17" xfId="0" applyNumberFormat="1" applyFont="1" applyFill="1" applyBorder="1" applyAlignment="1">
      <alignment horizontal="right"/>
    </xf>
    <xf numFmtId="4" fontId="22" fillId="9" borderId="70" xfId="0" applyNumberFormat="1" applyFont="1" applyFill="1" applyBorder="1" applyAlignment="1">
      <alignment horizontal="right" vertical="top"/>
    </xf>
    <xf numFmtId="4" fontId="6" fillId="0" borderId="45" xfId="0" applyNumberFormat="1" applyFont="1" applyBorder="1" applyAlignment="1" applyProtection="1">
      <alignment horizontal="right"/>
      <protection locked="0"/>
    </xf>
    <xf numFmtId="4" fontId="7" fillId="0" borderId="71" xfId="0" applyNumberFormat="1" applyFont="1" applyBorder="1" applyAlignment="1">
      <alignment horizontal="right"/>
    </xf>
    <xf numFmtId="4" fontId="6" fillId="0" borderId="45" xfId="0" applyNumberFormat="1" applyFont="1" applyBorder="1" applyAlignment="1">
      <alignment horizontal="right"/>
    </xf>
    <xf numFmtId="4" fontId="6" fillId="0" borderId="72" xfId="0" applyNumberFormat="1" applyFont="1" applyBorder="1" applyAlignment="1">
      <alignment horizontal="right"/>
    </xf>
    <xf numFmtId="4" fontId="6" fillId="0" borderId="71" xfId="0" applyNumberFormat="1" applyFont="1" applyBorder="1" applyAlignment="1">
      <alignment horizontal="right"/>
    </xf>
    <xf numFmtId="4" fontId="6" fillId="0" borderId="72" xfId="0" applyNumberFormat="1" applyFont="1" applyBorder="1" applyAlignment="1" applyProtection="1">
      <alignment horizontal="right"/>
      <protection locked="0"/>
    </xf>
    <xf numFmtId="4" fontId="6" fillId="0" borderId="70" xfId="0" applyNumberFormat="1" applyFont="1" applyBorder="1" applyAlignment="1">
      <alignment horizontal="right"/>
    </xf>
    <xf numFmtId="4" fontId="22" fillId="9" borderId="45" xfId="0" applyNumberFormat="1" applyFont="1" applyFill="1" applyBorder="1" applyAlignment="1">
      <alignment horizontal="right" vertical="top"/>
    </xf>
    <xf numFmtId="4" fontId="6" fillId="0" borderId="71" xfId="0" applyNumberFormat="1" applyFont="1" applyBorder="1" applyAlignment="1" applyProtection="1">
      <alignment horizontal="right"/>
      <protection locked="0"/>
    </xf>
    <xf numFmtId="4" fontId="6" fillId="0" borderId="3" xfId="0" applyNumberFormat="1" applyFont="1" applyBorder="1" applyAlignment="1">
      <alignment horizontal="right"/>
    </xf>
    <xf numFmtId="4" fontId="6" fillId="9" borderId="45" xfId="0" applyNumberFormat="1" applyFont="1" applyFill="1" applyBorder="1" applyAlignment="1">
      <alignment horizontal="right"/>
    </xf>
    <xf numFmtId="4" fontId="6" fillId="0" borderId="1" xfId="0" applyNumberFormat="1" applyFont="1" applyBorder="1" applyAlignment="1">
      <alignment horizontal="right"/>
    </xf>
    <xf numFmtId="4" fontId="7" fillId="0" borderId="70" xfId="0" applyNumberFormat="1" applyFont="1" applyBorder="1" applyAlignment="1">
      <alignment horizontal="right"/>
    </xf>
    <xf numFmtId="4" fontId="22" fillId="9" borderId="70" xfId="0" applyNumberFormat="1" applyFont="1" applyFill="1" applyBorder="1" applyAlignment="1">
      <alignment horizontal="left" vertical="center" wrapText="1"/>
    </xf>
    <xf numFmtId="4" fontId="22" fillId="9" borderId="45" xfId="0" applyNumberFormat="1" applyFont="1" applyFill="1" applyBorder="1" applyAlignment="1">
      <alignment horizontal="left" vertical="center" wrapText="1"/>
    </xf>
    <xf numFmtId="4" fontId="7" fillId="6" borderId="18" xfId="0" applyNumberFormat="1" applyFont="1" applyFill="1" applyBorder="1" applyAlignment="1">
      <alignment horizontal="right"/>
    </xf>
    <xf numFmtId="0" fontId="7" fillId="6" borderId="10" xfId="0" applyFont="1" applyFill="1" applyBorder="1" applyAlignment="1">
      <alignment wrapText="1"/>
    </xf>
    <xf numFmtId="0" fontId="7" fillId="6" borderId="11" xfId="0" applyFont="1" applyFill="1" applyBorder="1" applyAlignment="1">
      <alignment wrapText="1"/>
    </xf>
    <xf numFmtId="0" fontId="7" fillId="6" borderId="68" xfId="0" applyFont="1" applyFill="1" applyBorder="1" applyAlignment="1">
      <alignment wrapText="1"/>
    </xf>
    <xf numFmtId="1" fontId="11" fillId="8" borderId="50" xfId="0" applyNumberFormat="1" applyFont="1" applyFill="1" applyBorder="1" applyAlignment="1">
      <alignment horizontal="left"/>
    </xf>
    <xf numFmtId="1" fontId="6" fillId="8" borderId="66" xfId="0" applyNumberFormat="1" applyFont="1" applyFill="1" applyBorder="1" applyAlignment="1">
      <alignment horizontal="left"/>
    </xf>
    <xf numFmtId="49" fontId="11" fillId="8" borderId="65" xfId="0" applyNumberFormat="1" applyFont="1" applyFill="1" applyBorder="1" applyAlignment="1">
      <alignment horizontal="left" wrapText="1"/>
    </xf>
    <xf numFmtId="49" fontId="6" fillId="8" borderId="66" xfId="0" applyNumberFormat="1" applyFont="1" applyFill="1" applyBorder="1" applyAlignment="1">
      <alignment horizontal="left"/>
    </xf>
    <xf numFmtId="49" fontId="6" fillId="8" borderId="51" xfId="0" applyNumberFormat="1" applyFont="1" applyFill="1" applyBorder="1" applyAlignment="1">
      <alignment horizontal="left"/>
    </xf>
    <xf numFmtId="49" fontId="11" fillId="8" borderId="52" xfId="0" applyNumberFormat="1" applyFont="1" applyFill="1" applyBorder="1" applyAlignment="1">
      <alignment horizontal="left" wrapText="1"/>
    </xf>
    <xf numFmtId="49" fontId="6" fillId="8" borderId="53" xfId="0" applyNumberFormat="1" applyFont="1" applyFill="1" applyBorder="1" applyAlignment="1">
      <alignment horizontal="left"/>
    </xf>
    <xf numFmtId="0" fontId="6" fillId="0" borderId="63" xfId="0" applyFont="1" applyBorder="1" applyAlignment="1"/>
    <xf numFmtId="49" fontId="6" fillId="0" borderId="11" xfId="0" applyNumberFormat="1" applyFont="1" applyFill="1" applyBorder="1" applyAlignment="1" applyProtection="1">
      <alignment horizontal="left" vertical="center" wrapText="1"/>
      <protection locked="0"/>
    </xf>
    <xf numFmtId="0" fontId="6" fillId="0" borderId="63" xfId="0" applyFont="1" applyBorder="1" applyAlignment="1">
      <alignment horizontal="left"/>
    </xf>
    <xf numFmtId="0" fontId="6" fillId="0" borderId="0" xfId="0" applyFont="1" applyAlignment="1" applyProtection="1">
      <alignment wrapText="1"/>
      <protection locked="0"/>
    </xf>
    <xf numFmtId="0" fontId="6" fillId="3" borderId="0" xfId="0" applyFont="1" applyFill="1" applyAlignment="1" applyProtection="1">
      <alignment wrapText="1"/>
      <protection locked="0"/>
    </xf>
    <xf numFmtId="0" fontId="25" fillId="0" borderId="0" xfId="0" applyFont="1" applyAlignment="1" applyProtection="1">
      <alignment wrapText="1"/>
      <protection locked="0"/>
    </xf>
    <xf numFmtId="0" fontId="26" fillId="0" borderId="0" xfId="0" applyFont="1" applyAlignment="1" applyProtection="1">
      <alignment wrapText="1"/>
      <protection locked="0"/>
    </xf>
    <xf numFmtId="0" fontId="7" fillId="0" borderId="0" xfId="0" applyFont="1" applyAlignment="1" applyProtection="1">
      <alignment wrapText="1"/>
      <protection locked="0"/>
    </xf>
    <xf numFmtId="0" fontId="24" fillId="0" borderId="0" xfId="0" applyFont="1" applyAlignment="1" applyProtection="1">
      <alignment wrapText="1"/>
      <protection locked="0"/>
    </xf>
    <xf numFmtId="0" fontId="25" fillId="0" borderId="0" xfId="0" applyFont="1"/>
    <xf numFmtId="0" fontId="25" fillId="0" borderId="0" xfId="0" applyFont="1" applyAlignment="1">
      <alignment vertical="top" wrapText="1"/>
    </xf>
    <xf numFmtId="0" fontId="17" fillId="0" borderId="0" xfId="0" applyFont="1" applyAlignment="1">
      <alignment vertical="top" wrapText="1"/>
    </xf>
    <xf numFmtId="0" fontId="7" fillId="0" borderId="0" xfId="7" applyFont="1" applyFill="1" applyAlignment="1">
      <alignment vertical="top" wrapText="1"/>
    </xf>
    <xf numFmtId="0" fontId="25" fillId="0" borderId="0" xfId="0" applyFont="1" applyAlignment="1">
      <alignment wrapText="1"/>
    </xf>
    <xf numFmtId="0" fontId="7" fillId="0" borderId="69" xfId="0" applyFont="1" applyBorder="1" applyAlignment="1">
      <alignment horizontal="left" vertical="top"/>
    </xf>
    <xf numFmtId="0" fontId="6" fillId="0" borderId="69" xfId="0" applyFont="1" applyBorder="1" applyAlignment="1">
      <alignment horizontal="left" vertical="top" wrapText="1"/>
    </xf>
    <xf numFmtId="0" fontId="25" fillId="0" borderId="0" xfId="0" applyFont="1" applyAlignment="1">
      <alignment vertical="top"/>
    </xf>
    <xf numFmtId="0" fontId="7" fillId="0" borderId="0" xfId="7" applyFont="1" applyFill="1" applyBorder="1" applyAlignment="1" applyProtection="1">
      <alignment horizontal="left" vertical="top" wrapText="1"/>
    </xf>
    <xf numFmtId="4" fontId="6" fillId="0" borderId="39" xfId="0" applyNumberFormat="1" applyFont="1" applyBorder="1" applyAlignment="1">
      <alignment horizontal="right"/>
    </xf>
    <xf numFmtId="4" fontId="6" fillId="0" borderId="32" xfId="0" applyNumberFormat="1" applyFont="1" applyFill="1" applyBorder="1" applyAlignment="1">
      <alignment horizontal="right"/>
    </xf>
    <xf numFmtId="0" fontId="9" fillId="0" borderId="0" xfId="7" applyFont="1" applyFill="1" applyBorder="1" applyAlignment="1" applyProtection="1">
      <alignment horizontal="left" vertical="top" wrapText="1"/>
    </xf>
    <xf numFmtId="49" fontId="10"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Font="1"/>
    <xf numFmtId="0" fontId="27" fillId="0" borderId="0" xfId="0" applyFont="1" applyAlignment="1">
      <alignment horizontal="left" vertical="center" wrapText="1"/>
    </xf>
    <xf numFmtId="49" fontId="28" fillId="0" borderId="54" xfId="0" applyNumberFormat="1" applyFont="1" applyBorder="1" applyAlignment="1" applyProtection="1">
      <alignment horizontal="left" vertical="center" wrapText="1"/>
      <protection locked="0"/>
    </xf>
    <xf numFmtId="1" fontId="28" fillId="0" borderId="55" xfId="0" applyNumberFormat="1" applyFont="1" applyBorder="1" applyAlignment="1" applyProtection="1">
      <alignment horizontal="left" vertical="center" wrapText="1"/>
      <protection locked="0"/>
    </xf>
    <xf numFmtId="49" fontId="28" fillId="0" borderId="55" xfId="0" applyNumberFormat="1" applyFont="1" applyBorder="1" applyAlignment="1" applyProtection="1">
      <alignment horizontal="left" vertical="center" wrapText="1"/>
      <protection locked="0"/>
    </xf>
    <xf numFmtId="0" fontId="27" fillId="0" borderId="0" xfId="0" applyFont="1" applyAlignment="1">
      <alignment horizontal="left" vertical="center"/>
    </xf>
    <xf numFmtId="0" fontId="27" fillId="0" borderId="0" xfId="0" applyFont="1" applyAlignment="1">
      <alignment vertical="center"/>
    </xf>
    <xf numFmtId="0" fontId="6" fillId="0" borderId="0" xfId="0" applyFont="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7" fillId="0" borderId="0" xfId="0" applyFont="1" applyAlignment="1" applyProtection="1">
      <alignment horizontal="left" vertical="center" wrapText="1"/>
      <protection locked="0"/>
    </xf>
    <xf numFmtId="0" fontId="27" fillId="0" borderId="0" xfId="0" applyFont="1" applyAlignment="1" applyProtection="1">
      <alignment vertical="center"/>
      <protection locked="0"/>
    </xf>
    <xf numFmtId="0" fontId="27" fillId="0" borderId="0" xfId="0" applyFont="1" applyAlignment="1" applyProtection="1">
      <alignment horizontal="left" vertical="center"/>
      <protection locked="0"/>
    </xf>
    <xf numFmtId="0" fontId="7" fillId="0" borderId="0" xfId="7" applyFont="1" applyFill="1" applyAlignment="1" applyProtection="1">
      <alignment horizontal="left" vertical="top" wrapText="1"/>
    </xf>
    <xf numFmtId="0" fontId="17" fillId="0" borderId="0" xfId="0" applyFont="1" applyAlignment="1">
      <alignment horizontal="left" vertical="top"/>
    </xf>
    <xf numFmtId="0" fontId="7" fillId="0" borderId="21" xfId="0" applyFont="1" applyBorder="1" applyAlignment="1">
      <alignment horizontal="left" vertical="center" wrapText="1"/>
    </xf>
    <xf numFmtId="0" fontId="10" fillId="0" borderId="0" xfId="0" applyFont="1" applyAlignment="1">
      <alignment horizontal="left" wrapText="1"/>
    </xf>
  </cellXfs>
  <cellStyles count="9">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 name="Prosenttia" xfId="8" builtinId="5"/>
  </cellStyles>
  <dxfs count="8">
    <dxf>
      <font>
        <b val="0"/>
        <i val="0"/>
        <strike val="0"/>
        <condense val="0"/>
        <extend val="0"/>
        <outline val="0"/>
        <shadow val="0"/>
        <u val="none"/>
        <vertAlign val="baseline"/>
        <sz val="11"/>
        <color auto="1"/>
        <name val="Verdana"/>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alignment horizontal="left" vertical="top" textRotation="0" wrapText="1" indent="0" justifyLastLine="0" shrinkToFit="0" readingOrder="0"/>
    </dxf>
    <dxf>
      <font>
        <strike val="0"/>
        <outline val="0"/>
        <shadow val="0"/>
        <u val="none"/>
        <vertAlign val="baseline"/>
        <color auto="1"/>
        <name val="Verdana"/>
        <family val="2"/>
      </font>
    </dxf>
    <dxf>
      <font>
        <strike val="0"/>
        <outline val="0"/>
        <shadow val="0"/>
        <u val="none"/>
        <vertAlign val="baseline"/>
        <color auto="1"/>
        <name val="Verdana"/>
        <family val="2"/>
      </font>
    </dxf>
    <dxf>
      <font>
        <b val="0"/>
        <i val="0"/>
        <strike val="0"/>
        <condense val="0"/>
        <extend val="0"/>
        <outline val="0"/>
        <shadow val="0"/>
        <u val="none"/>
        <vertAlign val="baseline"/>
        <sz val="11"/>
        <color auto="1"/>
        <name val="Verdana"/>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alignment horizontal="left" vertical="top" textRotation="0" wrapText="1" indent="0" justifyLastLine="0" shrinkToFit="0" readingOrder="0"/>
    </dxf>
    <dxf>
      <font>
        <outline val="0"/>
        <shadow val="0"/>
        <u val="none"/>
        <vertAlign val="baseline"/>
        <color auto="1"/>
        <name val="Verdana"/>
        <family val="2"/>
      </font>
    </dxf>
    <dxf>
      <font>
        <outline val="0"/>
        <shadow val="0"/>
        <u val="none"/>
        <vertAlign val="baseline"/>
        <color auto="1"/>
        <name val="Verdana"/>
        <family val="2"/>
      </font>
    </dxf>
  </dxfs>
  <tableStyles count="1" defaultTableStyle="TableStyleMedium9" defaultPivotStyle="PivotStyleLight16">
    <tableStyle name="Otsikko" pivot="0" count="0" xr9:uid="{65D61E9D-BF66-4F22-9316-21119D91B178}"/>
  </tableStyles>
  <colors>
    <mruColors>
      <color rgb="FFE5EFCD"/>
      <color rgb="FF597623"/>
      <color rgb="FFF1F1F1"/>
      <color rgb="FF005966"/>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189513</xdr:colOff>
      <xdr:row>0</xdr:row>
      <xdr:rowOff>210161</xdr:rowOff>
    </xdr:from>
    <xdr:to>
      <xdr:col>4</xdr:col>
      <xdr:colOff>588132</xdr:colOff>
      <xdr:row>0</xdr:row>
      <xdr:rowOff>1044007</xdr:rowOff>
    </xdr:to>
    <xdr:pic>
      <xdr:nvPicPr>
        <xdr:cNvPr id="2" name="Kuva 1" descr="ara_logo_sRGB">
          <a:extLst>
            <a:ext uri="{FF2B5EF4-FFF2-40B4-BE49-F238E27FC236}">
              <a16:creationId xmlns:a16="http://schemas.microsoft.com/office/drawing/2014/main" id="{1BF43E9D-EE91-4BCF-8535-F8015E0787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938" y="206351"/>
          <a:ext cx="2757009" cy="837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189513</xdr:colOff>
      <xdr:row>0</xdr:row>
      <xdr:rowOff>210161</xdr:rowOff>
    </xdr:from>
    <xdr:to>
      <xdr:col>4</xdr:col>
      <xdr:colOff>586862</xdr:colOff>
      <xdr:row>0</xdr:row>
      <xdr:rowOff>1049087</xdr:rowOff>
    </xdr:to>
    <xdr:pic>
      <xdr:nvPicPr>
        <xdr:cNvPr id="2" name="Kuva 1" descr="ara_logo_sRGB">
          <a:extLst>
            <a:ext uri="{FF2B5EF4-FFF2-40B4-BE49-F238E27FC236}">
              <a16:creationId xmlns:a16="http://schemas.microsoft.com/office/drawing/2014/main" id="{A48833AD-8D65-4E88-8D38-F3617B8922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938" y="206351"/>
          <a:ext cx="2757009" cy="841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189513</xdr:colOff>
      <xdr:row>0</xdr:row>
      <xdr:rowOff>210161</xdr:rowOff>
    </xdr:from>
    <xdr:to>
      <xdr:col>4</xdr:col>
      <xdr:colOff>590672</xdr:colOff>
      <xdr:row>0</xdr:row>
      <xdr:rowOff>1048452</xdr:rowOff>
    </xdr:to>
    <xdr:pic>
      <xdr:nvPicPr>
        <xdr:cNvPr id="2" name="Kuva 1" descr="ara_logo_sRGB">
          <a:extLst>
            <a:ext uri="{FF2B5EF4-FFF2-40B4-BE49-F238E27FC236}">
              <a16:creationId xmlns:a16="http://schemas.microsoft.com/office/drawing/2014/main" id="{AAEFFD9D-495D-44E5-8DA3-197916091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938" y="206351"/>
          <a:ext cx="2757009" cy="837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189513</xdr:colOff>
      <xdr:row>0</xdr:row>
      <xdr:rowOff>210161</xdr:rowOff>
    </xdr:from>
    <xdr:to>
      <xdr:col>4</xdr:col>
      <xdr:colOff>590672</xdr:colOff>
      <xdr:row>0</xdr:row>
      <xdr:rowOff>1045277</xdr:rowOff>
    </xdr:to>
    <xdr:pic>
      <xdr:nvPicPr>
        <xdr:cNvPr id="2" name="Kuva 1" descr="ara_logo_sRGB">
          <a:extLst>
            <a:ext uri="{FF2B5EF4-FFF2-40B4-BE49-F238E27FC236}">
              <a16:creationId xmlns:a16="http://schemas.microsoft.com/office/drawing/2014/main" id="{6E6D1CBF-FB1D-4DB0-82A5-23C841C54D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938" y="206351"/>
          <a:ext cx="2757009" cy="841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189513</xdr:colOff>
      <xdr:row>0</xdr:row>
      <xdr:rowOff>210161</xdr:rowOff>
    </xdr:from>
    <xdr:to>
      <xdr:col>4</xdr:col>
      <xdr:colOff>587497</xdr:colOff>
      <xdr:row>0</xdr:row>
      <xdr:rowOff>1047817</xdr:rowOff>
    </xdr:to>
    <xdr:pic>
      <xdr:nvPicPr>
        <xdr:cNvPr id="2" name="Kuva 1" descr="ara_logo_sRGB">
          <a:extLst>
            <a:ext uri="{FF2B5EF4-FFF2-40B4-BE49-F238E27FC236}">
              <a16:creationId xmlns:a16="http://schemas.microsoft.com/office/drawing/2014/main" id="{64CEE360-FF2A-42FC-848A-099B2B489C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938" y="206351"/>
          <a:ext cx="2757009" cy="841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189513</xdr:colOff>
      <xdr:row>0</xdr:row>
      <xdr:rowOff>210161</xdr:rowOff>
    </xdr:from>
    <xdr:to>
      <xdr:col>4</xdr:col>
      <xdr:colOff>587496</xdr:colOff>
      <xdr:row>0</xdr:row>
      <xdr:rowOff>1045277</xdr:rowOff>
    </xdr:to>
    <xdr:pic>
      <xdr:nvPicPr>
        <xdr:cNvPr id="3" name="Kuva 2" descr="ara_logo_sRGB">
          <a:extLst>
            <a:ext uri="{FF2B5EF4-FFF2-40B4-BE49-F238E27FC236}">
              <a16:creationId xmlns:a16="http://schemas.microsoft.com/office/drawing/2014/main" id="{6F9EBF13-364D-4C3F-A58A-BF03C955FB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4294" y="210161"/>
          <a:ext cx="2750818" cy="830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BA9A1E-48F5-4D73-80CA-D010837F8C85}" name="Taulukko1" displayName="Taulukko1" ref="A1:B1048572" totalsRowShown="0" headerRowDxfId="7" dataDxfId="6">
  <autoFilter ref="A1:B1048572" xr:uid="{D349A402-F92B-42B9-832D-927BE9FE0D54}"/>
  <sortState xmlns:xlrd2="http://schemas.microsoft.com/office/spreadsheetml/2017/richdata2" ref="A2:B120">
    <sortCondition ref="A1:A1048572"/>
  </sortState>
  <tableColumns count="2">
    <tableColumn id="1" xr3:uid="{88220567-A811-4699-863A-710D27B7BBF9}" name="Asia" dataDxfId="5"/>
    <tableColumn id="2" xr3:uid="{408A6BD4-C441-4B5E-B90E-608FAE94F847}" name="Ohje (voimassa 31.12.2021 asti)" dataDxfId="4"/>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B99EC2-3324-474A-9A1F-3326A7D95842}" name="Taulukko2" displayName="Taulukko2" ref="A1:B1048570" totalsRowShown="0" headerRowDxfId="3" dataDxfId="2">
  <autoFilter ref="A1:B1048570" xr:uid="{84AA9958-F1DC-40EE-AF3A-A7C47416359B}"/>
  <sortState xmlns:xlrd2="http://schemas.microsoft.com/office/spreadsheetml/2017/richdata2" ref="A2:B137">
    <sortCondition ref="A1:A1048570"/>
  </sortState>
  <tableColumns count="2">
    <tableColumn id="1" xr3:uid="{E7A0B474-776E-438D-886D-59FF6D625F3E}" name="Asia" dataDxfId="1"/>
    <tableColumn id="2" xr3:uid="{393B71D4-3AF3-4B4E-B3E4-358DF474F1BD}" name="Ohje (voimassa 1.1.2022 alkaen)" dataDxfId="0"/>
  </tableColumns>
  <tableStyleInfo name="TableStyleLight18"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6DA2-DA25-4DD0-863C-FCD08E044DAD}">
  <dimension ref="A1:Q300"/>
  <sheetViews>
    <sheetView showGridLines="0" zoomScale="80" zoomScaleNormal="80" workbookViewId="0">
      <pane xSplit="1" ySplit="3" topLeftCell="B4" activePane="bottomRight" state="frozen"/>
      <selection pane="topRight" activeCell="B1" sqref="B1"/>
      <selection pane="bottomLeft" activeCell="A4" sqref="A4"/>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78" customWidth="1"/>
    <col min="11" max="16384" width="8.7265625" style="3"/>
  </cols>
  <sheetData>
    <row r="1" spans="1:17" s="2" customFormat="1" ht="98.4" customHeight="1" thickBot="1" x14ac:dyDescent="0.3">
      <c r="A1" s="26" t="s">
        <v>303</v>
      </c>
      <c r="B1" s="14"/>
      <c r="C1" s="14"/>
      <c r="D1" s="14"/>
      <c r="E1" s="14"/>
      <c r="F1" s="14"/>
      <c r="G1" s="14"/>
      <c r="H1" s="14"/>
      <c r="I1" s="14"/>
      <c r="J1" s="278"/>
    </row>
    <row r="2" spans="1:17" ht="65.400000000000006" customHeight="1" thickBot="1" x14ac:dyDescent="0.35">
      <c r="A2" s="237" t="s">
        <v>87</v>
      </c>
      <c r="B2" s="240" t="s">
        <v>92</v>
      </c>
      <c r="C2" s="241"/>
      <c r="D2" s="242" t="s">
        <v>93</v>
      </c>
      <c r="E2" s="243"/>
      <c r="F2" s="242" t="s">
        <v>106</v>
      </c>
      <c r="G2" s="244"/>
      <c r="H2" s="245" t="s">
        <v>106</v>
      </c>
      <c r="I2" s="246"/>
      <c r="J2" s="279"/>
      <c r="Q2"/>
    </row>
    <row r="3" spans="1:17" s="6" customFormat="1" ht="56.4" customHeight="1" x14ac:dyDescent="0.25">
      <c r="A3" s="25"/>
      <c r="B3" s="282" t="str">
        <f>IF('Vuosi 2021'!B3="","",'Vuosi 2021'!B3)</f>
        <v/>
      </c>
      <c r="C3" s="274"/>
      <c r="D3" s="277" t="str">
        <f>IF('Vuosi 2021'!D3="","",'Vuosi 2021'!D3)</f>
        <v/>
      </c>
      <c r="E3" s="275"/>
      <c r="F3" s="277" t="str">
        <f>IF('Vuosi 2021'!F3="","",'Vuosi 2021'!F3)</f>
        <v/>
      </c>
      <c r="G3" s="275"/>
      <c r="H3" s="277" t="str">
        <f>IF('Vuosi 2021'!H3="","",'Vuosi 2021'!H3)</f>
        <v/>
      </c>
      <c r="I3" s="275"/>
      <c r="J3" s="279"/>
    </row>
    <row r="4" spans="1:17" ht="42" customHeight="1" x14ac:dyDescent="0.25">
      <c r="A4" s="238" t="s">
        <v>91</v>
      </c>
      <c r="B4" s="188" t="s">
        <v>107</v>
      </c>
      <c r="C4" s="187"/>
      <c r="D4" s="171" t="s">
        <v>107</v>
      </c>
      <c r="E4" s="187"/>
      <c r="F4" s="171" t="s">
        <v>107</v>
      </c>
      <c r="G4" s="187"/>
      <c r="H4" s="171" t="s">
        <v>107</v>
      </c>
      <c r="I4" s="172"/>
      <c r="J4" s="279"/>
    </row>
    <row r="5" spans="1:17" ht="33" customHeight="1" x14ac:dyDescent="0.25">
      <c r="A5" s="25"/>
      <c r="B5" s="173" t="s">
        <v>86</v>
      </c>
      <c r="C5" s="174"/>
      <c r="D5" s="173" t="s">
        <v>86</v>
      </c>
      <c r="E5" s="174"/>
      <c r="F5" s="173" t="s">
        <v>95</v>
      </c>
      <c r="G5" s="174"/>
      <c r="H5" s="173" t="s">
        <v>95</v>
      </c>
      <c r="I5" s="174"/>
      <c r="J5" s="279"/>
    </row>
    <row r="6" spans="1:17" ht="32.549999999999997" customHeight="1" x14ac:dyDescent="0.25">
      <c r="A6" s="238" t="s">
        <v>90</v>
      </c>
      <c r="B6" s="175"/>
      <c r="C6" s="176"/>
      <c r="D6" s="175"/>
      <c r="E6" s="176"/>
      <c r="F6" s="175"/>
      <c r="G6" s="176"/>
      <c r="H6" s="175"/>
      <c r="I6" s="176"/>
      <c r="J6" s="251"/>
    </row>
    <row r="7" spans="1:17" ht="31.95" customHeight="1" thickBot="1" x14ac:dyDescent="0.3">
      <c r="A7" s="25"/>
      <c r="B7" s="177" t="s">
        <v>94</v>
      </c>
      <c r="C7" s="178"/>
      <c r="D7" s="177" t="s">
        <v>94</v>
      </c>
      <c r="E7" s="178"/>
      <c r="F7" s="177" t="s">
        <v>94</v>
      </c>
      <c r="G7" s="178"/>
      <c r="H7" s="177" t="s">
        <v>94</v>
      </c>
      <c r="I7" s="178"/>
      <c r="J7" s="279"/>
    </row>
    <row r="8" spans="1:17" ht="32.549999999999997" customHeight="1" thickBot="1" x14ac:dyDescent="0.3">
      <c r="A8" s="238" t="s">
        <v>88</v>
      </c>
      <c r="B8" s="179"/>
      <c r="C8" s="180"/>
      <c r="D8" s="179"/>
      <c r="E8" s="180"/>
      <c r="F8" s="179"/>
      <c r="G8" s="180"/>
      <c r="H8" s="179"/>
      <c r="I8" s="180"/>
      <c r="J8" s="279"/>
      <c r="K8"/>
    </row>
    <row r="9" spans="1:17" ht="40.799999999999997" customHeight="1" x14ac:dyDescent="0.25">
      <c r="A9" s="248"/>
      <c r="B9" s="181" t="s">
        <v>59</v>
      </c>
      <c r="C9" s="182"/>
      <c r="D9" s="181" t="s">
        <v>59</v>
      </c>
      <c r="E9" s="182"/>
      <c r="F9" s="181" t="s">
        <v>59</v>
      </c>
      <c r="G9" s="182"/>
      <c r="H9" s="181" t="s">
        <v>59</v>
      </c>
      <c r="I9" s="182"/>
      <c r="J9" s="279"/>
    </row>
    <row r="10" spans="1:17" ht="33" customHeight="1" thickBot="1" x14ac:dyDescent="0.3">
      <c r="A10" s="239" t="s">
        <v>89</v>
      </c>
      <c r="B10" s="183" t="s">
        <v>86</v>
      </c>
      <c r="C10" s="184"/>
      <c r="D10" s="183" t="s">
        <v>86</v>
      </c>
      <c r="E10" s="184"/>
      <c r="F10" s="183" t="s">
        <v>86</v>
      </c>
      <c r="G10" s="184"/>
      <c r="H10" s="183" t="s">
        <v>86</v>
      </c>
      <c r="I10" s="184"/>
      <c r="J10" s="279"/>
    </row>
    <row r="11" spans="1:17" ht="32.549999999999997" customHeight="1" thickBot="1" x14ac:dyDescent="0.3">
      <c r="A11" s="206" t="str">
        <f>IF('Vuosi 2021'!A11="","",'Vuosi 2021'!A11)</f>
        <v/>
      </c>
      <c r="B11" s="202"/>
      <c r="C11" s="186"/>
      <c r="D11" s="185"/>
      <c r="E11" s="186"/>
      <c r="F11" s="185"/>
      <c r="G11" s="186"/>
      <c r="H11" s="185"/>
      <c r="I11" s="186"/>
      <c r="J11" s="279"/>
    </row>
    <row r="12" spans="1:17" s="4" customFormat="1" ht="91.8" customHeight="1" thickBot="1" x14ac:dyDescent="0.3">
      <c r="A12" s="194" t="s">
        <v>108</v>
      </c>
      <c r="B12" s="249" t="str">
        <f>IF(B3="","",(B3))</f>
        <v/>
      </c>
      <c r="C12" s="247" t="s">
        <v>26</v>
      </c>
      <c r="D12" s="249" t="str">
        <f>IF(D3="","",(D3))</f>
        <v/>
      </c>
      <c r="E12" s="195" t="s">
        <v>26</v>
      </c>
      <c r="F12" s="249" t="str">
        <f>IF(F3="","",(F3))</f>
        <v/>
      </c>
      <c r="G12" s="195" t="s">
        <v>26</v>
      </c>
      <c r="H12" s="249" t="str">
        <f>IF(H3="","",(H3))</f>
        <v/>
      </c>
      <c r="I12" s="195" t="s">
        <v>26</v>
      </c>
      <c r="J12" s="278"/>
    </row>
    <row r="13" spans="1:17" s="4" customFormat="1" ht="36.6" customHeight="1" thickTop="1" x14ac:dyDescent="0.25">
      <c r="A13" s="24" t="s">
        <v>304</v>
      </c>
      <c r="B13" s="40"/>
      <c r="C13" s="129" t="str">
        <f>IF(B13="","",IF(B13=0,"",(B13/B$6/$A$11)))</f>
        <v/>
      </c>
      <c r="D13" s="40"/>
      <c r="E13" s="129" t="str">
        <f>IF(D13="","",IF(D13=0,"",(D13/D$6/$A$11)))</f>
        <v/>
      </c>
      <c r="F13" s="40"/>
      <c r="G13" s="129" t="str">
        <f>IF(F13="","",IF(F13=0,"",(F13/F$6/$A$11)))</f>
        <v/>
      </c>
      <c r="H13" s="40"/>
      <c r="I13" s="129" t="str">
        <f>IF(H13="","",IF(H13=0,"",(H13/H$6/$A$11)))</f>
        <v/>
      </c>
      <c r="J13" s="278"/>
      <c r="K13" s="8"/>
      <c r="L13" s="8"/>
      <c r="M13" s="8"/>
    </row>
    <row r="14" spans="1:17" s="6" customFormat="1" ht="25.05" customHeight="1" x14ac:dyDescent="0.25">
      <c r="A14" s="94" t="s">
        <v>305</v>
      </c>
      <c r="B14" s="48">
        <f>B19+B63+B107+B123+B139+B154</f>
        <v>0</v>
      </c>
      <c r="C14" s="129" t="str">
        <f>IF(B14="","",IF(B14=0,"",(B14/B$6/$A$11)))</f>
        <v/>
      </c>
      <c r="D14" s="48">
        <f>D19+D63+D107+D123+D139+D154</f>
        <v>0</v>
      </c>
      <c r="E14" s="129" t="str">
        <f>IF(D14="","",IF(D14=0,"",(D14/D$6/$A$11)))</f>
        <v/>
      </c>
      <c r="F14" s="48">
        <f>F19+F63+F107+F123+F139+F154</f>
        <v>0</v>
      </c>
      <c r="G14" s="46" t="str">
        <f>IF(F14="","",IF(F14=0,"",(F14/F$6/$A$11)))</f>
        <v/>
      </c>
      <c r="H14" s="48">
        <f>H19+H63+H107+H123+H139+H154</f>
        <v>0</v>
      </c>
      <c r="I14" s="46" t="str">
        <f>IF(H14="","",IF(H14=0,"",(H14/H$6/$A$11)))</f>
        <v/>
      </c>
      <c r="J14" s="278"/>
    </row>
    <row r="15" spans="1:17" s="6" customFormat="1" ht="25.05" customHeight="1" x14ac:dyDescent="0.25">
      <c r="A15" s="95" t="s">
        <v>306</v>
      </c>
      <c r="B15" s="50"/>
      <c r="C15" s="51"/>
      <c r="D15" s="50"/>
      <c r="E15" s="51"/>
      <c r="F15" s="50"/>
      <c r="G15" s="51"/>
      <c r="H15" s="50"/>
      <c r="I15" s="51"/>
      <c r="J15" s="278"/>
    </row>
    <row r="16" spans="1:17" s="51" customFormat="1" ht="52.95" customHeight="1" thickBot="1" x14ac:dyDescent="0.35">
      <c r="A16" s="196" t="s">
        <v>109</v>
      </c>
      <c r="B16" s="201"/>
      <c r="C16" s="197"/>
      <c r="D16" s="201"/>
      <c r="E16" s="197"/>
      <c r="F16" s="201"/>
      <c r="G16" s="197"/>
      <c r="H16" s="201"/>
      <c r="I16" s="197"/>
      <c r="J16" s="278"/>
      <c r="K16" s="125"/>
      <c r="L16" s="125"/>
      <c r="M16" s="125"/>
    </row>
    <row r="17" spans="1:10" s="6" customFormat="1" ht="25.05" customHeight="1" thickTop="1" x14ac:dyDescent="0.25">
      <c r="A17" s="44"/>
      <c r="B17" s="189"/>
      <c r="C17" s="52"/>
      <c r="D17" s="189"/>
      <c r="E17" s="52"/>
      <c r="F17" s="189"/>
      <c r="G17" s="52"/>
      <c r="H17" s="189"/>
      <c r="I17" s="52"/>
      <c r="J17" s="280"/>
    </row>
    <row r="18" spans="1:10" s="6" customFormat="1" ht="25.05" customHeight="1" x14ac:dyDescent="0.25">
      <c r="A18" s="68" t="s">
        <v>110</v>
      </c>
      <c r="B18" s="44"/>
      <c r="C18" s="54"/>
      <c r="D18" s="44"/>
      <c r="E18" s="54"/>
      <c r="F18" s="44"/>
      <c r="G18" s="54"/>
      <c r="H18" s="44"/>
      <c r="I18" s="54"/>
      <c r="J18" s="278"/>
    </row>
    <row r="19" spans="1:10" s="6" customFormat="1" ht="25.05" customHeight="1" x14ac:dyDescent="0.25">
      <c r="A19" s="18" t="s">
        <v>307</v>
      </c>
      <c r="B19" s="22"/>
      <c r="C19" s="46" t="str">
        <f t="shared" ref="C19:C25" si="0">IF(B19="","",IF(B19=0,"",(B19/B$6/$A$11)))</f>
        <v/>
      </c>
      <c r="D19" s="22"/>
      <c r="E19" s="46" t="str">
        <f t="shared" ref="E19:E25" si="1">IF(D19="","",IF(D19=0,"",(D19/D$6/$A$11)))</f>
        <v/>
      </c>
      <c r="F19" s="22"/>
      <c r="G19" s="204" t="str">
        <f t="shared" ref="G19:G25" si="2">IF(F19="","",IF(F19=0,"",(F19/F$6/$A$11)))</f>
        <v/>
      </c>
      <c r="H19" s="22"/>
      <c r="I19" s="46" t="str">
        <f t="shared" ref="I19:I25" si="3">IF(H19="","",IF(H19=0,"",(H19/H$6/$A$11)))</f>
        <v/>
      </c>
      <c r="J19" s="250"/>
    </row>
    <row r="20" spans="1:10" s="6" customFormat="1" ht="25.05" customHeight="1" x14ac:dyDescent="0.25">
      <c r="A20" s="18" t="s">
        <v>51</v>
      </c>
      <c r="B20" s="16"/>
      <c r="C20" s="129" t="str">
        <f t="shared" si="0"/>
        <v/>
      </c>
      <c r="D20" s="16"/>
      <c r="E20" s="129" t="str">
        <f t="shared" si="1"/>
        <v/>
      </c>
      <c r="F20" s="16"/>
      <c r="G20" s="46" t="str">
        <f t="shared" si="2"/>
        <v/>
      </c>
      <c r="H20" s="16"/>
      <c r="I20" s="46" t="str">
        <f t="shared" si="3"/>
        <v/>
      </c>
      <c r="J20" s="250"/>
    </row>
    <row r="21" spans="1:10" s="6" customFormat="1" ht="25.05" customHeight="1" x14ac:dyDescent="0.25">
      <c r="A21" s="18" t="s">
        <v>111</v>
      </c>
      <c r="B21" s="16"/>
      <c r="C21" s="129" t="str">
        <f t="shared" si="0"/>
        <v/>
      </c>
      <c r="D21" s="16"/>
      <c r="E21" s="129" t="str">
        <f t="shared" si="1"/>
        <v/>
      </c>
      <c r="F21" s="16"/>
      <c r="G21" s="46" t="str">
        <f t="shared" si="2"/>
        <v/>
      </c>
      <c r="H21" s="16"/>
      <c r="I21" s="46" t="str">
        <f t="shared" si="3"/>
        <v/>
      </c>
      <c r="J21" s="250"/>
    </row>
    <row r="22" spans="1:10" ht="25.05" customHeight="1" x14ac:dyDescent="0.3">
      <c r="A22" s="18" t="s">
        <v>32</v>
      </c>
      <c r="B22" s="16"/>
      <c r="C22" s="129" t="str">
        <f t="shared" si="0"/>
        <v/>
      </c>
      <c r="D22" s="16"/>
      <c r="E22" s="129" t="str">
        <f t="shared" si="1"/>
        <v/>
      </c>
      <c r="F22" s="16"/>
      <c r="G22" s="46" t="str">
        <f t="shared" si="2"/>
        <v/>
      </c>
      <c r="H22" s="16"/>
      <c r="I22" s="46" t="str">
        <f t="shared" si="3"/>
        <v/>
      </c>
      <c r="J22" s="253"/>
    </row>
    <row r="23" spans="1:10" s="6" customFormat="1" ht="25.05" customHeight="1" x14ac:dyDescent="0.25">
      <c r="A23" s="18" t="s">
        <v>12</v>
      </c>
      <c r="B23" s="16"/>
      <c r="C23" s="129" t="str">
        <f t="shared" si="0"/>
        <v/>
      </c>
      <c r="D23" s="16"/>
      <c r="E23" s="129" t="str">
        <f t="shared" si="1"/>
        <v/>
      </c>
      <c r="F23" s="16"/>
      <c r="G23" s="46" t="str">
        <f t="shared" si="2"/>
        <v/>
      </c>
      <c r="H23" s="16"/>
      <c r="I23" s="46" t="str">
        <f t="shared" si="3"/>
        <v/>
      </c>
      <c r="J23" s="252"/>
    </row>
    <row r="24" spans="1:10" s="6" customFormat="1" ht="25.05" customHeight="1" x14ac:dyDescent="0.3">
      <c r="A24" s="104" t="s">
        <v>0</v>
      </c>
      <c r="B24" s="16"/>
      <c r="C24" s="129" t="str">
        <f t="shared" si="0"/>
        <v/>
      </c>
      <c r="D24" s="16"/>
      <c r="E24" s="129" t="str">
        <f t="shared" si="1"/>
        <v/>
      </c>
      <c r="F24" s="16"/>
      <c r="G24" s="46" t="str">
        <f t="shared" si="2"/>
        <v/>
      </c>
      <c r="H24" s="16"/>
      <c r="I24" s="46" t="str">
        <f t="shared" si="3"/>
        <v/>
      </c>
      <c r="J24" s="253"/>
    </row>
    <row r="25" spans="1:10" s="6" customFormat="1" ht="25.05" customHeight="1" x14ac:dyDescent="0.25">
      <c r="A25" s="105" t="s">
        <v>69</v>
      </c>
      <c r="B25" s="55">
        <f>SUM(B19:B24)</f>
        <v>0</v>
      </c>
      <c r="C25" s="129" t="str">
        <f t="shared" si="0"/>
        <v/>
      </c>
      <c r="D25" s="55">
        <f>SUM(D19:D24)</f>
        <v>0</v>
      </c>
      <c r="E25" s="129" t="str">
        <f t="shared" si="1"/>
        <v/>
      </c>
      <c r="F25" s="55">
        <f>SUM(F19:F24)</f>
        <v>0</v>
      </c>
      <c r="G25" s="46" t="str">
        <f t="shared" si="2"/>
        <v/>
      </c>
      <c r="H25" s="55">
        <f>SUM(H19:H24)</f>
        <v>0</v>
      </c>
      <c r="I25" s="46" t="str">
        <f t="shared" si="3"/>
        <v/>
      </c>
      <c r="J25" s="250"/>
    </row>
    <row r="26" spans="1:10" s="6" customFormat="1" ht="38.4" customHeight="1" x14ac:dyDescent="0.25">
      <c r="A26" s="110" t="s">
        <v>178</v>
      </c>
      <c r="B26" s="14"/>
      <c r="C26" s="14"/>
      <c r="D26" s="14"/>
      <c r="E26" s="14"/>
      <c r="F26" s="14"/>
      <c r="G26" s="14"/>
      <c r="H26" s="14"/>
      <c r="I26" s="14"/>
      <c r="J26" s="250"/>
    </row>
    <row r="27" spans="1:10" s="6" customFormat="1" ht="25.05" customHeight="1" x14ac:dyDescent="0.25">
      <c r="A27" s="18" t="s">
        <v>308</v>
      </c>
      <c r="B27" s="22"/>
      <c r="C27" s="46" t="str">
        <f t="shared" ref="C27:C42" si="4">IF(B27="","",IF(B27=0,"",(B27/B$6/$A$11)))</f>
        <v/>
      </c>
      <c r="D27" s="203"/>
      <c r="E27" s="46" t="str">
        <f t="shared" ref="E27:E42" si="5">IF(D27="","",IF(D27=0,"",(D27/D$6/$A$11)))</f>
        <v/>
      </c>
      <c r="F27" s="203"/>
      <c r="G27" s="46" t="str">
        <f t="shared" ref="G27:G42" si="6">IF(F27="","",IF(F27=0,"",(F27/F$6/$A$11)))</f>
        <v/>
      </c>
      <c r="H27" s="22"/>
      <c r="I27" s="46" t="str">
        <f t="shared" ref="I27:I42" si="7">IF(H27="","",IF(H27=0,"",(H27/H$6/$A$11)))</f>
        <v/>
      </c>
      <c r="J27" s="250"/>
    </row>
    <row r="28" spans="1:10" s="6" customFormat="1" ht="25.05" customHeight="1" x14ac:dyDescent="0.25">
      <c r="A28" s="18" t="s">
        <v>1</v>
      </c>
      <c r="B28" s="16"/>
      <c r="C28" s="129" t="str">
        <f t="shared" si="4"/>
        <v/>
      </c>
      <c r="D28" s="16"/>
      <c r="E28" s="129" t="str">
        <f t="shared" si="5"/>
        <v/>
      </c>
      <c r="F28" s="16"/>
      <c r="G28" s="46" t="str">
        <f t="shared" si="6"/>
        <v/>
      </c>
      <c r="H28" s="16"/>
      <c r="I28" s="46" t="str">
        <f t="shared" si="7"/>
        <v/>
      </c>
      <c r="J28" s="250"/>
    </row>
    <row r="29" spans="1:10" s="6" customFormat="1" ht="25.05" customHeight="1" x14ac:dyDescent="0.25">
      <c r="A29" s="18" t="s">
        <v>112</v>
      </c>
      <c r="B29" s="16"/>
      <c r="C29" s="129" t="str">
        <f t="shared" si="4"/>
        <v/>
      </c>
      <c r="D29" s="16"/>
      <c r="E29" s="129" t="str">
        <f t="shared" si="5"/>
        <v/>
      </c>
      <c r="F29" s="16"/>
      <c r="G29" s="46" t="str">
        <f t="shared" si="6"/>
        <v/>
      </c>
      <c r="H29" s="16"/>
      <c r="I29" s="46" t="str">
        <f t="shared" si="7"/>
        <v/>
      </c>
      <c r="J29" s="250"/>
    </row>
    <row r="30" spans="1:10" s="6" customFormat="1" ht="25.05" customHeight="1" x14ac:dyDescent="0.25">
      <c r="A30" s="18" t="s">
        <v>2</v>
      </c>
      <c r="B30" s="16"/>
      <c r="C30" s="129" t="str">
        <f t="shared" si="4"/>
        <v/>
      </c>
      <c r="D30" s="16"/>
      <c r="E30" s="129" t="str">
        <f t="shared" si="5"/>
        <v/>
      </c>
      <c r="F30" s="16"/>
      <c r="G30" s="46" t="str">
        <f t="shared" si="6"/>
        <v/>
      </c>
      <c r="H30" s="16"/>
      <c r="I30" s="46" t="str">
        <f t="shared" si="7"/>
        <v/>
      </c>
      <c r="J30" s="250"/>
    </row>
    <row r="31" spans="1:10" s="6" customFormat="1" ht="25.05" customHeight="1" x14ac:dyDescent="0.25">
      <c r="A31" s="18" t="s">
        <v>3</v>
      </c>
      <c r="B31" s="16"/>
      <c r="C31" s="129" t="str">
        <f t="shared" si="4"/>
        <v/>
      </c>
      <c r="D31" s="16"/>
      <c r="E31" s="129" t="str">
        <f t="shared" si="5"/>
        <v/>
      </c>
      <c r="F31" s="16"/>
      <c r="G31" s="46" t="str">
        <f t="shared" si="6"/>
        <v/>
      </c>
      <c r="H31" s="16"/>
      <c r="I31" s="46" t="str">
        <f t="shared" si="7"/>
        <v/>
      </c>
      <c r="J31" s="250"/>
    </row>
    <row r="32" spans="1:10" s="6" customFormat="1" ht="25.05" customHeight="1" x14ac:dyDescent="0.25">
      <c r="A32" s="18" t="s">
        <v>4</v>
      </c>
      <c r="B32" s="16"/>
      <c r="C32" s="129" t="str">
        <f t="shared" si="4"/>
        <v/>
      </c>
      <c r="D32" s="16"/>
      <c r="E32" s="129" t="str">
        <f t="shared" si="5"/>
        <v/>
      </c>
      <c r="F32" s="16"/>
      <c r="G32" s="46" t="str">
        <f t="shared" si="6"/>
        <v/>
      </c>
      <c r="H32" s="16"/>
      <c r="I32" s="46" t="str">
        <f t="shared" si="7"/>
        <v/>
      </c>
      <c r="J32" s="250"/>
    </row>
    <row r="33" spans="1:10" s="6" customFormat="1" ht="25.05" customHeight="1" x14ac:dyDescent="0.25">
      <c r="A33" s="18" t="s">
        <v>5</v>
      </c>
      <c r="B33" s="16"/>
      <c r="C33" s="129" t="str">
        <f t="shared" si="4"/>
        <v/>
      </c>
      <c r="D33" s="16"/>
      <c r="E33" s="129" t="str">
        <f t="shared" si="5"/>
        <v/>
      </c>
      <c r="F33" s="16"/>
      <c r="G33" s="46" t="str">
        <f t="shared" si="6"/>
        <v/>
      </c>
      <c r="H33" s="16"/>
      <c r="I33" s="46" t="str">
        <f t="shared" si="7"/>
        <v/>
      </c>
      <c r="J33" s="250"/>
    </row>
    <row r="34" spans="1:10" s="6" customFormat="1" ht="25.05" customHeight="1" x14ac:dyDescent="0.25">
      <c r="A34" s="18" t="s">
        <v>6</v>
      </c>
      <c r="B34" s="16"/>
      <c r="C34" s="129" t="str">
        <f t="shared" si="4"/>
        <v/>
      </c>
      <c r="D34" s="16"/>
      <c r="E34" s="129" t="str">
        <f t="shared" si="5"/>
        <v/>
      </c>
      <c r="F34" s="16"/>
      <c r="G34" s="46" t="str">
        <f t="shared" si="6"/>
        <v/>
      </c>
      <c r="H34" s="16"/>
      <c r="I34" s="46" t="str">
        <f t="shared" si="7"/>
        <v/>
      </c>
      <c r="J34" s="250"/>
    </row>
    <row r="35" spans="1:10" s="6" customFormat="1" ht="25.05" customHeight="1" x14ac:dyDescent="0.25">
      <c r="A35" s="18" t="s">
        <v>7</v>
      </c>
      <c r="B35" s="16"/>
      <c r="C35" s="129" t="str">
        <f t="shared" si="4"/>
        <v/>
      </c>
      <c r="D35" s="16"/>
      <c r="E35" s="129" t="str">
        <f t="shared" si="5"/>
        <v/>
      </c>
      <c r="F35" s="16"/>
      <c r="G35" s="46" t="str">
        <f t="shared" si="6"/>
        <v/>
      </c>
      <c r="H35" s="16"/>
      <c r="I35" s="46" t="str">
        <f t="shared" si="7"/>
        <v/>
      </c>
      <c r="J35" s="250"/>
    </row>
    <row r="36" spans="1:10" s="6" customFormat="1" ht="25.05" customHeight="1" x14ac:dyDescent="0.25">
      <c r="A36" s="18" t="s">
        <v>8</v>
      </c>
      <c r="B36" s="16"/>
      <c r="C36" s="129" t="str">
        <f t="shared" si="4"/>
        <v/>
      </c>
      <c r="D36" s="16"/>
      <c r="E36" s="129" t="str">
        <f t="shared" si="5"/>
        <v/>
      </c>
      <c r="F36" s="16"/>
      <c r="G36" s="46" t="str">
        <f t="shared" si="6"/>
        <v/>
      </c>
      <c r="H36" s="16"/>
      <c r="I36" s="46" t="str">
        <f t="shared" si="7"/>
        <v/>
      </c>
      <c r="J36" s="250"/>
    </row>
    <row r="37" spans="1:10" s="6" customFormat="1" ht="25.05" customHeight="1" x14ac:dyDescent="0.25">
      <c r="A37" s="18" t="s">
        <v>9</v>
      </c>
      <c r="B37" s="16"/>
      <c r="C37" s="129" t="str">
        <f t="shared" si="4"/>
        <v/>
      </c>
      <c r="D37" s="16"/>
      <c r="E37" s="129" t="str">
        <f t="shared" si="5"/>
        <v/>
      </c>
      <c r="F37" s="16"/>
      <c r="G37" s="46" t="str">
        <f t="shared" si="6"/>
        <v/>
      </c>
      <c r="H37" s="16"/>
      <c r="I37" s="46" t="str">
        <f t="shared" si="7"/>
        <v/>
      </c>
      <c r="J37" s="250"/>
    </row>
    <row r="38" spans="1:10" s="6" customFormat="1" ht="25.05" customHeight="1" x14ac:dyDescent="0.25">
      <c r="A38" s="18" t="s">
        <v>51</v>
      </c>
      <c r="B38" s="16"/>
      <c r="C38" s="129" t="str">
        <f t="shared" si="4"/>
        <v/>
      </c>
      <c r="D38" s="16"/>
      <c r="E38" s="129" t="str">
        <f t="shared" si="5"/>
        <v/>
      </c>
      <c r="F38" s="16"/>
      <c r="G38" s="46" t="str">
        <f t="shared" si="6"/>
        <v/>
      </c>
      <c r="H38" s="16"/>
      <c r="I38" s="46" t="str">
        <f t="shared" si="7"/>
        <v/>
      </c>
      <c r="J38" s="250"/>
    </row>
    <row r="39" spans="1:10" s="6" customFormat="1" ht="25.05" customHeight="1" x14ac:dyDescent="0.25">
      <c r="A39" s="18" t="s">
        <v>10</v>
      </c>
      <c r="B39" s="16"/>
      <c r="C39" s="129" t="str">
        <f t="shared" si="4"/>
        <v/>
      </c>
      <c r="D39" s="16"/>
      <c r="E39" s="129" t="str">
        <f t="shared" si="5"/>
        <v/>
      </c>
      <c r="F39" s="16"/>
      <c r="G39" s="46" t="str">
        <f t="shared" si="6"/>
        <v/>
      </c>
      <c r="H39" s="16"/>
      <c r="I39" s="46" t="str">
        <f t="shared" si="7"/>
        <v/>
      </c>
      <c r="J39" s="250"/>
    </row>
    <row r="40" spans="1:10" s="6" customFormat="1" ht="25.05" customHeight="1" x14ac:dyDescent="0.25">
      <c r="A40" s="18" t="s">
        <v>309</v>
      </c>
      <c r="B40" s="22"/>
      <c r="C40" s="129" t="str">
        <f t="shared" si="4"/>
        <v/>
      </c>
      <c r="D40" s="22"/>
      <c r="E40" s="129" t="str">
        <f t="shared" si="5"/>
        <v/>
      </c>
      <c r="F40" s="22"/>
      <c r="G40" s="46" t="str">
        <f t="shared" si="6"/>
        <v/>
      </c>
      <c r="H40" s="22"/>
      <c r="I40" s="46" t="str">
        <f t="shared" si="7"/>
        <v/>
      </c>
      <c r="J40" s="250"/>
    </row>
    <row r="41" spans="1:10" s="6" customFormat="1" ht="25.05" customHeight="1" x14ac:dyDescent="0.25">
      <c r="A41" s="18" t="s">
        <v>310</v>
      </c>
      <c r="B41" s="22"/>
      <c r="C41" s="129" t="str">
        <f t="shared" si="4"/>
        <v/>
      </c>
      <c r="D41" s="22"/>
      <c r="E41" s="129" t="str">
        <f t="shared" si="5"/>
        <v/>
      </c>
      <c r="F41" s="22"/>
      <c r="G41" s="46" t="str">
        <f t="shared" si="6"/>
        <v/>
      </c>
      <c r="H41" s="22"/>
      <c r="I41" s="46" t="str">
        <f t="shared" si="7"/>
        <v/>
      </c>
      <c r="J41" s="250"/>
    </row>
    <row r="42" spans="1:10" s="6" customFormat="1" ht="25.05" customHeight="1" x14ac:dyDescent="0.25">
      <c r="A42" s="216" t="s">
        <v>43</v>
      </c>
      <c r="B42" s="16"/>
      <c r="C42" s="129" t="str">
        <f t="shared" si="4"/>
        <v/>
      </c>
      <c r="D42" s="16"/>
      <c r="E42" s="129" t="str">
        <f t="shared" si="5"/>
        <v/>
      </c>
      <c r="F42" s="16"/>
      <c r="G42" s="46" t="str">
        <f t="shared" si="6"/>
        <v/>
      </c>
      <c r="H42" s="16"/>
      <c r="I42" s="46" t="str">
        <f t="shared" si="7"/>
        <v/>
      </c>
      <c r="J42" s="250"/>
    </row>
    <row r="43" spans="1:10" s="6" customFormat="1" ht="25.05" customHeight="1" x14ac:dyDescent="0.25">
      <c r="A43" s="132" t="s">
        <v>11</v>
      </c>
      <c r="B43" s="16"/>
      <c r="C43" s="129"/>
      <c r="D43" s="16"/>
      <c r="E43" s="129"/>
      <c r="F43" s="16"/>
      <c r="G43" s="46"/>
      <c r="H43" s="16"/>
      <c r="I43" s="46"/>
      <c r="J43" s="254"/>
    </row>
    <row r="44" spans="1:10" s="7" customFormat="1" ht="25.05" customHeight="1" x14ac:dyDescent="0.25">
      <c r="A44" s="215" t="s">
        <v>70</v>
      </c>
      <c r="B44" s="55">
        <f>SUM(B27:B43)</f>
        <v>0</v>
      </c>
      <c r="C44" s="129" t="str">
        <f>IF(B44="","",IF(B44=0,"",(B44/B$6/$A$11)))</f>
        <v/>
      </c>
      <c r="D44" s="55">
        <f>SUM(D27:D43)</f>
        <v>0</v>
      </c>
      <c r="E44" s="129" t="str">
        <f>IF(D44="","",IF(D44=0,"",(D44/D$6/$A$11)))</f>
        <v/>
      </c>
      <c r="F44" s="55">
        <f>SUM(F27:F43)</f>
        <v>0</v>
      </c>
      <c r="G44" s="46" t="str">
        <f>IF(F44="","",IF(F44=0,"",(F44/F$6/$A$11)))</f>
        <v/>
      </c>
      <c r="H44" s="55">
        <f>SUM(H27:H43)</f>
        <v>0</v>
      </c>
      <c r="I44" s="46" t="str">
        <f>IF(H44="","",IF(H44=0,"",(H44/H$6/$A$11)))</f>
        <v/>
      </c>
      <c r="J44" s="250"/>
    </row>
    <row r="45" spans="1:10" ht="33" customHeight="1" x14ac:dyDescent="0.25">
      <c r="A45" s="110" t="s">
        <v>114</v>
      </c>
      <c r="B45" s="14"/>
      <c r="C45" s="14"/>
      <c r="D45" s="14"/>
      <c r="E45" s="14"/>
      <c r="F45" s="14"/>
      <c r="G45" s="14"/>
      <c r="H45" s="14"/>
      <c r="I45" s="14"/>
      <c r="J45" s="250"/>
    </row>
    <row r="46" spans="1:10" s="6" customFormat="1" ht="25.05" customHeight="1" x14ac:dyDescent="0.25">
      <c r="A46" s="18" t="s">
        <v>115</v>
      </c>
      <c r="B46" s="16"/>
      <c r="C46" s="46" t="str">
        <f>IF(B46="","",IF(B46=0,"",(B46/B$6/$A$11)))</f>
        <v/>
      </c>
      <c r="D46" s="205"/>
      <c r="E46" s="46" t="str">
        <f>IF(D46="","",IF(D46=0,"",(D46/D$6/$A$11)))</f>
        <v/>
      </c>
      <c r="F46" s="205"/>
      <c r="G46" s="46" t="str">
        <f>IF(F46="","",IF(F46=0,"",(F46/F$6/$A$11)))</f>
        <v/>
      </c>
      <c r="H46" s="16"/>
      <c r="I46" s="46" t="str">
        <f>IF(H46="","",IF(H46=0,"",(H46/H$6/$A$11)))</f>
        <v/>
      </c>
      <c r="J46" s="250"/>
    </row>
    <row r="47" spans="1:10" s="6" customFormat="1" ht="25.05" customHeight="1" x14ac:dyDescent="0.25">
      <c r="A47" s="18" t="s">
        <v>116</v>
      </c>
      <c r="B47" s="16"/>
      <c r="C47" s="129" t="str">
        <f>IF(B47="","",IF(B47=0,"",(B47/B$6/$A$11)))</f>
        <v/>
      </c>
      <c r="D47" s="16"/>
      <c r="E47" s="129" t="str">
        <f>IF(D47="","",IF(D47=0,"",(D47/D$6/$A$11)))</f>
        <v/>
      </c>
      <c r="F47" s="16"/>
      <c r="G47" s="46" t="str">
        <f>IF(F47="","",IF(F47=0,"",(F47/F$6/$A$11)))</f>
        <v/>
      </c>
      <c r="H47" s="16"/>
      <c r="I47" s="46" t="str">
        <f>IF(H47="","",IF(H47=0,"",(H47/H$6/$A$11)))</f>
        <v/>
      </c>
      <c r="J47" s="250"/>
    </row>
    <row r="48" spans="1:10" ht="25.05" customHeight="1" x14ac:dyDescent="0.25">
      <c r="A48" s="104" t="s">
        <v>18</v>
      </c>
      <c r="B48" s="16"/>
      <c r="C48" s="129" t="str">
        <f>IF(B48="","",IF(B48=0,"",(B48/B$6/$A$11)))</f>
        <v/>
      </c>
      <c r="D48" s="16"/>
      <c r="E48" s="129" t="str">
        <f>IF(D48="","",IF(D48=0,"",(D48/D$6/$A$11)))</f>
        <v/>
      </c>
      <c r="F48" s="16"/>
      <c r="G48" s="46" t="str">
        <f>IF(F48="","",IF(F48=0,"",(F48/F$6/$A$11)))</f>
        <v/>
      </c>
      <c r="H48" s="16"/>
      <c r="I48" s="46" t="str">
        <f>IF(H48="","",IF(H48=0,"",(H48/H$6/$A$11)))</f>
        <v/>
      </c>
      <c r="J48" s="250"/>
    </row>
    <row r="49" spans="1:10" s="6" customFormat="1" ht="25.05" customHeight="1" x14ac:dyDescent="0.25">
      <c r="A49" s="105" t="s">
        <v>117</v>
      </c>
      <c r="B49" s="55">
        <f>SUM(B46:B48)</f>
        <v>0</v>
      </c>
      <c r="C49" s="129" t="str">
        <f>IF(B49="","",IF(B49=0,"",(B49/B$6/$A$11)))</f>
        <v/>
      </c>
      <c r="D49" s="55">
        <f>SUM(D46:D48)</f>
        <v>0</v>
      </c>
      <c r="E49" s="129" t="str">
        <f>IF(D49="","",IF(D49=0,"",(D49/D$6/$A$11)))</f>
        <v/>
      </c>
      <c r="F49" s="55">
        <f>SUM(F46:F48)</f>
        <v>0</v>
      </c>
      <c r="G49" s="46" t="str">
        <f>IF(F49="","",IF(F49=0,"",(F49/F$6/$A$11)))</f>
        <v/>
      </c>
      <c r="H49" s="55">
        <f>SUM(H46:H48)</f>
        <v>0</v>
      </c>
      <c r="I49" s="46" t="str">
        <f>IF(H49="","",IF(H49=0,"",(H49/H$6/$A$11)))</f>
        <v/>
      </c>
      <c r="J49" s="250"/>
    </row>
    <row r="50" spans="1:10" s="6" customFormat="1" ht="40.200000000000003" customHeight="1" x14ac:dyDescent="0.25">
      <c r="A50" s="110" t="s">
        <v>118</v>
      </c>
      <c r="B50" s="14"/>
      <c r="C50" s="14"/>
      <c r="D50" s="14"/>
      <c r="E50" s="14"/>
      <c r="F50" s="14"/>
      <c r="G50" s="14"/>
      <c r="H50" s="14"/>
      <c r="I50" s="14"/>
      <c r="J50" s="250"/>
    </row>
    <row r="51" spans="1:10" s="6" customFormat="1" ht="25.05" customHeight="1" x14ac:dyDescent="0.25">
      <c r="A51" s="18" t="s">
        <v>460</v>
      </c>
      <c r="B51" s="16"/>
      <c r="C51" s="46" t="str">
        <f t="shared" ref="C51:C60" si="8">IF(B51="","",IF(B51=0,"",(B51/B$6/$A$11)))</f>
        <v/>
      </c>
      <c r="D51" s="205"/>
      <c r="E51" s="46" t="str">
        <f t="shared" ref="E51:E60" si="9">IF(D51="","",IF(D51=0,"",(D51/D$6/$A$11)))</f>
        <v/>
      </c>
      <c r="F51" s="205"/>
      <c r="G51" s="46" t="str">
        <f t="shared" ref="G51:G60" si="10">IF(F51="","",IF(F51=0,"",(F51/F$6/$A$11)))</f>
        <v/>
      </c>
      <c r="H51" s="16"/>
      <c r="I51" s="46" t="str">
        <f t="shared" ref="I51:I60" si="11">IF(H51="","",IF(H51=0,"",(H51/H$6/$A$11)))</f>
        <v/>
      </c>
      <c r="J51" s="250"/>
    </row>
    <row r="52" spans="1:10" s="6" customFormat="1" ht="25.05" customHeight="1" x14ac:dyDescent="0.25">
      <c r="A52" s="18" t="s">
        <v>45</v>
      </c>
      <c r="B52" s="16"/>
      <c r="C52" s="46" t="str">
        <f t="shared" si="8"/>
        <v/>
      </c>
      <c r="D52" s="205"/>
      <c r="E52" s="46" t="str">
        <f t="shared" si="9"/>
        <v/>
      </c>
      <c r="F52" s="205"/>
      <c r="G52" s="46" t="str">
        <f t="shared" si="10"/>
        <v/>
      </c>
      <c r="H52" s="16"/>
      <c r="I52" s="46" t="str">
        <f t="shared" si="11"/>
        <v/>
      </c>
      <c r="J52" s="250"/>
    </row>
    <row r="53" spans="1:10" s="6" customFormat="1" ht="25.05" customHeight="1" x14ac:dyDescent="0.25">
      <c r="A53" s="18" t="s">
        <v>119</v>
      </c>
      <c r="B53" s="16"/>
      <c r="C53" s="129" t="str">
        <f t="shared" si="8"/>
        <v/>
      </c>
      <c r="D53" s="16"/>
      <c r="E53" s="129" t="str">
        <f t="shared" si="9"/>
        <v/>
      </c>
      <c r="F53" s="16"/>
      <c r="G53" s="46" t="str">
        <f t="shared" si="10"/>
        <v/>
      </c>
      <c r="H53" s="16"/>
      <c r="I53" s="46" t="str">
        <f t="shared" si="11"/>
        <v/>
      </c>
      <c r="J53" s="250"/>
    </row>
    <row r="54" spans="1:10" s="6" customFormat="1" ht="25.05" customHeight="1" x14ac:dyDescent="0.25">
      <c r="A54" s="18" t="s">
        <v>17</v>
      </c>
      <c r="B54" s="16"/>
      <c r="C54" s="129" t="str">
        <f t="shared" si="8"/>
        <v/>
      </c>
      <c r="D54" s="16"/>
      <c r="E54" s="129" t="str">
        <f t="shared" si="9"/>
        <v/>
      </c>
      <c r="F54" s="16"/>
      <c r="G54" s="46" t="str">
        <f t="shared" si="10"/>
        <v/>
      </c>
      <c r="H54" s="16"/>
      <c r="I54" s="46" t="str">
        <f t="shared" si="11"/>
        <v/>
      </c>
      <c r="J54" s="250"/>
    </row>
    <row r="55" spans="1:10" s="6" customFormat="1" ht="25.05" customHeight="1" x14ac:dyDescent="0.25">
      <c r="A55" s="18" t="s">
        <v>428</v>
      </c>
      <c r="B55" s="16"/>
      <c r="C55" s="129" t="str">
        <f t="shared" si="8"/>
        <v/>
      </c>
      <c r="D55" s="16"/>
      <c r="E55" s="129" t="str">
        <f t="shared" si="9"/>
        <v/>
      </c>
      <c r="F55" s="16"/>
      <c r="G55" s="46" t="str">
        <f t="shared" si="10"/>
        <v/>
      </c>
      <c r="H55" s="16"/>
      <c r="I55" s="46" t="str">
        <f t="shared" si="11"/>
        <v/>
      </c>
      <c r="J55" s="250"/>
    </row>
    <row r="56" spans="1:10" s="6" customFormat="1" ht="25.05" customHeight="1" x14ac:dyDescent="0.25">
      <c r="A56" s="127" t="s">
        <v>129</v>
      </c>
      <c r="B56" s="128">
        <f>SUM(B51:B55)</f>
        <v>0</v>
      </c>
      <c r="C56" s="129" t="str">
        <f t="shared" si="8"/>
        <v/>
      </c>
      <c r="D56" s="128">
        <f>SUM(D51:D55)</f>
        <v>0</v>
      </c>
      <c r="E56" s="129" t="str">
        <f t="shared" si="9"/>
        <v/>
      </c>
      <c r="F56" s="128">
        <f>SUM(F51:F55)</f>
        <v>0</v>
      </c>
      <c r="G56" s="46" t="str">
        <f t="shared" si="10"/>
        <v/>
      </c>
      <c r="H56" s="128">
        <f>SUM(H51:H55)</f>
        <v>0</v>
      </c>
      <c r="I56" s="46" t="str">
        <f t="shared" si="11"/>
        <v/>
      </c>
      <c r="J56" s="250"/>
    </row>
    <row r="57" spans="1:10" s="6" customFormat="1" ht="25.05" customHeight="1" thickBot="1" x14ac:dyDescent="0.3">
      <c r="A57" s="107" t="s">
        <v>411</v>
      </c>
      <c r="B57" s="56">
        <f>B44+B56</f>
        <v>0</v>
      </c>
      <c r="C57" s="208" t="str">
        <f t="shared" si="8"/>
        <v/>
      </c>
      <c r="D57" s="56">
        <f>D44+D56</f>
        <v>0</v>
      </c>
      <c r="E57" s="208" t="str">
        <f t="shared" si="9"/>
        <v/>
      </c>
      <c r="F57" s="56">
        <f>F44+F56</f>
        <v>0</v>
      </c>
      <c r="G57" s="208" t="str">
        <f t="shared" si="10"/>
        <v/>
      </c>
      <c r="H57" s="56">
        <f>H44+H56</f>
        <v>0</v>
      </c>
      <c r="I57" s="208" t="str">
        <f t="shared" si="11"/>
        <v/>
      </c>
      <c r="J57" s="250"/>
    </row>
    <row r="58" spans="1:10" s="6" customFormat="1" ht="36.6" customHeight="1" thickTop="1" x14ac:dyDescent="0.25">
      <c r="A58" s="132" t="s">
        <v>120</v>
      </c>
      <c r="B58" s="167">
        <f>B25+B49-B57</f>
        <v>0</v>
      </c>
      <c r="C58" s="129" t="str">
        <f t="shared" si="8"/>
        <v/>
      </c>
      <c r="D58" s="167">
        <f>D25+D49-D57</f>
        <v>0</v>
      </c>
      <c r="E58" s="129" t="str">
        <f t="shared" si="9"/>
        <v/>
      </c>
      <c r="F58" s="167">
        <f>F25+F49-F57</f>
        <v>0</v>
      </c>
      <c r="G58" s="129" t="str">
        <f t="shared" si="10"/>
        <v/>
      </c>
      <c r="H58" s="167">
        <f>H25+H49-H57</f>
        <v>0</v>
      </c>
      <c r="I58" s="129" t="str">
        <f t="shared" si="11"/>
        <v/>
      </c>
      <c r="J58" s="254"/>
    </row>
    <row r="59" spans="1:10" s="6" customFormat="1" ht="36.6" customHeight="1" x14ac:dyDescent="0.25">
      <c r="A59" s="135" t="s">
        <v>121</v>
      </c>
      <c r="B59" s="16">
        <f>'Vuosi 2021'!B60</f>
        <v>0</v>
      </c>
      <c r="C59" s="129" t="str">
        <f t="shared" si="8"/>
        <v/>
      </c>
      <c r="D59" s="16">
        <f>'Vuosi 2021'!D60</f>
        <v>0</v>
      </c>
      <c r="E59" s="129" t="str">
        <f t="shared" si="9"/>
        <v/>
      </c>
      <c r="F59" s="16">
        <f>'Vuosi 2021'!F60</f>
        <v>0</v>
      </c>
      <c r="G59" s="46" t="str">
        <f t="shared" si="10"/>
        <v/>
      </c>
      <c r="H59" s="16">
        <f>'Vuosi 2021'!H60</f>
        <v>0</v>
      </c>
      <c r="I59" s="46" t="str">
        <f t="shared" si="11"/>
        <v/>
      </c>
      <c r="J59" s="250"/>
    </row>
    <row r="60" spans="1:10" s="7" customFormat="1" ht="36.6" customHeight="1" x14ac:dyDescent="0.25">
      <c r="A60" s="135" t="s">
        <v>311</v>
      </c>
      <c r="B60" s="164">
        <f>B58+B59</f>
        <v>0</v>
      </c>
      <c r="C60" s="129" t="str">
        <f t="shared" si="8"/>
        <v/>
      </c>
      <c r="D60" s="165">
        <f>D58+D59</f>
        <v>0</v>
      </c>
      <c r="E60" s="129" t="str">
        <f t="shared" si="9"/>
        <v/>
      </c>
      <c r="F60" s="165">
        <f>F58+F59</f>
        <v>0</v>
      </c>
      <c r="G60" s="46" t="str">
        <f t="shared" si="10"/>
        <v/>
      </c>
      <c r="H60" s="165">
        <f>H58+H59</f>
        <v>0</v>
      </c>
      <c r="I60" s="46" t="str">
        <f t="shared" si="11"/>
        <v/>
      </c>
      <c r="J60" s="250"/>
    </row>
    <row r="61" spans="1:10" s="57" customFormat="1" ht="48" customHeight="1" thickBot="1" x14ac:dyDescent="0.35">
      <c r="A61" s="196" t="s">
        <v>122</v>
      </c>
      <c r="B61" s="198"/>
      <c r="C61" s="198"/>
      <c r="D61" s="198"/>
      <c r="E61" s="198"/>
      <c r="F61" s="198"/>
      <c r="G61" s="198"/>
      <c r="H61" s="198"/>
      <c r="I61" s="198"/>
      <c r="J61" s="250"/>
    </row>
    <row r="62" spans="1:10" s="6" customFormat="1" ht="25.05" customHeight="1" thickTop="1" x14ac:dyDescent="0.25">
      <c r="A62" s="110" t="s">
        <v>123</v>
      </c>
      <c r="B62" s="14"/>
      <c r="C62" s="14"/>
      <c r="D62" s="14"/>
      <c r="E62" s="14"/>
      <c r="F62" s="14"/>
      <c r="G62" s="14"/>
      <c r="H62" s="14"/>
      <c r="I62" s="14"/>
      <c r="J62" s="250"/>
    </row>
    <row r="63" spans="1:10" s="6" customFormat="1" ht="25.05" customHeight="1" x14ac:dyDescent="0.25">
      <c r="A63" s="18" t="s">
        <v>312</v>
      </c>
      <c r="B63" s="22"/>
      <c r="C63" s="46" t="str">
        <f>IF(B63="","",IF(B63=0,"",(B63/B$6/$A$11)))</f>
        <v/>
      </c>
      <c r="D63" s="22"/>
      <c r="E63" s="46" t="str">
        <f>IF(D63="","",IF(D63=0,"",(D63/D$6/$A$11)))</f>
        <v/>
      </c>
      <c r="F63" s="22"/>
      <c r="G63" s="46" t="str">
        <f>IF(F63="","",IF(F63=0,"",(F63/F$6/$A$11)))</f>
        <v/>
      </c>
      <c r="H63" s="22"/>
      <c r="I63" s="46" t="str">
        <f>IF(H63="","",IF(H63=0,"",(H63/H$6/$A$11)))</f>
        <v/>
      </c>
      <c r="J63" s="250"/>
    </row>
    <row r="64" spans="1:10" s="6" customFormat="1" ht="25.05" customHeight="1" x14ac:dyDescent="0.25">
      <c r="A64" s="18" t="s">
        <v>51</v>
      </c>
      <c r="B64" s="16"/>
      <c r="C64" s="129" t="str">
        <f>IF(B64="","",IF(B64=0,"",(B64/B$6/$A$11)))</f>
        <v/>
      </c>
      <c r="D64" s="16"/>
      <c r="E64" s="129" t="str">
        <f>IF(D64="","",IF(D64=0,"",(D64/D$6/$A$11)))</f>
        <v/>
      </c>
      <c r="F64" s="16"/>
      <c r="G64" s="129" t="str">
        <f>IF(F64="","",IF(F64=0,"",(F64/F$6/$A$11)))</f>
        <v/>
      </c>
      <c r="H64" s="16"/>
      <c r="I64" s="46" t="str">
        <f>IF(H64="","",IF(H64=0,"",(H64/H$6/$A$11)))</f>
        <v/>
      </c>
      <c r="J64" s="250"/>
    </row>
    <row r="65" spans="1:10" s="4" customFormat="1" ht="25.05" customHeight="1" x14ac:dyDescent="0.25">
      <c r="A65" s="18" t="s">
        <v>313</v>
      </c>
      <c r="B65" s="16"/>
      <c r="C65" s="129" t="str">
        <f>IF(B65="","",IF(B65=0,"",(B65/B$6/$A$11)))</f>
        <v/>
      </c>
      <c r="D65" s="16"/>
      <c r="E65" s="129" t="str">
        <f>IF(D65="","",IF(D65=0,"",(D65/D$6/$A$11)))</f>
        <v/>
      </c>
      <c r="F65" s="16"/>
      <c r="G65" s="46" t="str">
        <f>IF(F65="","",IF(F65=0,"",(F65/F$6/$A$11)))</f>
        <v/>
      </c>
      <c r="H65" s="16"/>
      <c r="I65" s="46" t="str">
        <f>IF(H65="","",IF(H65=0,"",(H65/H$6/$A$11)))</f>
        <v/>
      </c>
      <c r="J65" s="250"/>
    </row>
    <row r="66" spans="1:10" s="6" customFormat="1" ht="25.05" customHeight="1" x14ac:dyDescent="0.25">
      <c r="A66" s="108" t="s">
        <v>314</v>
      </c>
      <c r="B66" s="16"/>
      <c r="C66" s="129" t="str">
        <f>IF(B66="","",IF(B66=0,"",(B66/B$6/$A$11)))</f>
        <v/>
      </c>
      <c r="D66" s="16"/>
      <c r="E66" s="129" t="str">
        <f>IF(D66="","",IF(D66=0,"",(D66/D$6/$A$11)))</f>
        <v/>
      </c>
      <c r="F66" s="16"/>
      <c r="G66" s="46" t="str">
        <f>IF(F66="","",IF(F66=0,"",(F66/F$6/$A$11)))</f>
        <v/>
      </c>
      <c r="H66" s="16"/>
      <c r="I66" s="46" t="str">
        <f>IF(H66="","",IF(H66=0,"",(H66/H$6/$A$11)))</f>
        <v/>
      </c>
      <c r="J66" s="250"/>
    </row>
    <row r="67" spans="1:10" s="6" customFormat="1" ht="36" customHeight="1" x14ac:dyDescent="0.25">
      <c r="A67" s="105" t="s">
        <v>69</v>
      </c>
      <c r="B67" s="55">
        <f>SUM(B63:B66)</f>
        <v>0</v>
      </c>
      <c r="C67" s="129" t="str">
        <f>IF(B67="","",IF(B67=0,"",(B67/B$6/$A$11)))</f>
        <v/>
      </c>
      <c r="D67" s="55">
        <f>SUM(D63:D66)</f>
        <v>0</v>
      </c>
      <c r="E67" s="129" t="str">
        <f>IF(D67="","",IF(D67=0,"",(D67/D$6/$A$11)))</f>
        <v/>
      </c>
      <c r="F67" s="55">
        <f>SUM(F63:F66)</f>
        <v>0</v>
      </c>
      <c r="G67" s="46" t="str">
        <f>IF(F67="","",IF(F67=0,"",(F67/F$6/$A$11)))</f>
        <v/>
      </c>
      <c r="H67" s="55">
        <f>SUM(H63:H66)</f>
        <v>0</v>
      </c>
      <c r="I67" s="46" t="str">
        <f>IF(H67="","",IF(H67=0,"",(H67/H$6/$A$11)))</f>
        <v/>
      </c>
      <c r="J67" s="250"/>
    </row>
    <row r="68" spans="1:10" s="6" customFormat="1" ht="34.200000000000003" customHeight="1" x14ac:dyDescent="0.25">
      <c r="A68" s="110" t="s">
        <v>124</v>
      </c>
      <c r="B68" s="14"/>
      <c r="C68" s="14"/>
      <c r="D68" s="14"/>
      <c r="E68" s="14"/>
      <c r="F68" s="14"/>
      <c r="G68" s="14"/>
      <c r="H68" s="14"/>
      <c r="I68" s="14"/>
      <c r="J68" s="250"/>
    </row>
    <row r="69" spans="1:10" s="6" customFormat="1" ht="25.05" customHeight="1" x14ac:dyDescent="0.25">
      <c r="A69" s="18" t="s">
        <v>308</v>
      </c>
      <c r="B69" s="16"/>
      <c r="C69" s="46" t="str">
        <f t="shared" ref="C69:C87" si="12">IF(B69="","",IF(B69=0,"",(B69/B$6/$A$11)))</f>
        <v/>
      </c>
      <c r="D69" s="205"/>
      <c r="E69" s="46" t="str">
        <f t="shared" ref="E69:E87" si="13">IF(D69="","",IF(D69=0,"",(D69/D$6/$A$11)))</f>
        <v/>
      </c>
      <c r="F69" s="205"/>
      <c r="G69" s="46" t="str">
        <f t="shared" ref="G69:G87" si="14">IF(F69="","",IF(F69=0,"",(F69/F$6/$A$11)))</f>
        <v/>
      </c>
      <c r="H69" s="16"/>
      <c r="I69" s="46" t="str">
        <f t="shared" ref="I69:I87" si="15">IF(H69="","",IF(H69=0,"",(H69/H$6/$A$11)))</f>
        <v/>
      </c>
      <c r="J69" s="250"/>
    </row>
    <row r="70" spans="1:10" s="6" customFormat="1" ht="25.05" customHeight="1" x14ac:dyDescent="0.25">
      <c r="A70" s="18" t="s">
        <v>1</v>
      </c>
      <c r="B70" s="16"/>
      <c r="C70" s="129" t="str">
        <f t="shared" si="12"/>
        <v/>
      </c>
      <c r="D70" s="16"/>
      <c r="E70" s="129" t="str">
        <f t="shared" si="13"/>
        <v/>
      </c>
      <c r="F70" s="16"/>
      <c r="G70" s="46" t="str">
        <f t="shared" si="14"/>
        <v/>
      </c>
      <c r="H70" s="16"/>
      <c r="I70" s="46" t="str">
        <f t="shared" si="15"/>
        <v/>
      </c>
      <c r="J70" s="250"/>
    </row>
    <row r="71" spans="1:10" ht="25.05" customHeight="1" x14ac:dyDescent="0.25">
      <c r="A71" s="18" t="s">
        <v>112</v>
      </c>
      <c r="B71" s="16"/>
      <c r="C71" s="129" t="str">
        <f t="shared" si="12"/>
        <v/>
      </c>
      <c r="D71" s="16"/>
      <c r="E71" s="129" t="str">
        <f t="shared" si="13"/>
        <v/>
      </c>
      <c r="F71" s="16"/>
      <c r="G71" s="46" t="str">
        <f t="shared" si="14"/>
        <v/>
      </c>
      <c r="H71" s="16"/>
      <c r="I71" s="46" t="str">
        <f t="shared" si="15"/>
        <v/>
      </c>
      <c r="J71" s="250"/>
    </row>
    <row r="72" spans="1:10" s="6" customFormat="1" ht="25.05" customHeight="1" x14ac:dyDescent="0.25">
      <c r="A72" s="18" t="s">
        <v>2</v>
      </c>
      <c r="B72" s="16"/>
      <c r="C72" s="129" t="str">
        <f t="shared" si="12"/>
        <v/>
      </c>
      <c r="D72" s="16"/>
      <c r="E72" s="129" t="str">
        <f t="shared" si="13"/>
        <v/>
      </c>
      <c r="F72" s="16"/>
      <c r="G72" s="46" t="str">
        <f t="shared" si="14"/>
        <v/>
      </c>
      <c r="H72" s="16"/>
      <c r="I72" s="46" t="str">
        <f t="shared" si="15"/>
        <v/>
      </c>
      <c r="J72" s="250"/>
    </row>
    <row r="73" spans="1:10" s="6" customFormat="1" ht="25.05" customHeight="1" x14ac:dyDescent="0.25">
      <c r="A73" s="18" t="s">
        <v>3</v>
      </c>
      <c r="B73" s="16"/>
      <c r="C73" s="129" t="str">
        <f t="shared" si="12"/>
        <v/>
      </c>
      <c r="D73" s="16"/>
      <c r="E73" s="129" t="str">
        <f t="shared" si="13"/>
        <v/>
      </c>
      <c r="F73" s="16"/>
      <c r="G73" s="46" t="str">
        <f t="shared" si="14"/>
        <v/>
      </c>
      <c r="H73" s="16"/>
      <c r="I73" s="46" t="str">
        <f t="shared" si="15"/>
        <v/>
      </c>
      <c r="J73" s="250"/>
    </row>
    <row r="74" spans="1:10" s="6" customFormat="1" ht="25.05" customHeight="1" x14ac:dyDescent="0.25">
      <c r="A74" s="18" t="s">
        <v>4</v>
      </c>
      <c r="B74" s="16"/>
      <c r="C74" s="129" t="str">
        <f t="shared" si="12"/>
        <v/>
      </c>
      <c r="D74" s="16"/>
      <c r="E74" s="129" t="str">
        <f t="shared" si="13"/>
        <v/>
      </c>
      <c r="F74" s="16"/>
      <c r="G74" s="46" t="str">
        <f t="shared" si="14"/>
        <v/>
      </c>
      <c r="H74" s="16"/>
      <c r="I74" s="46" t="str">
        <f t="shared" si="15"/>
        <v/>
      </c>
      <c r="J74" s="250"/>
    </row>
    <row r="75" spans="1:10" s="6" customFormat="1" ht="25.05" customHeight="1" x14ac:dyDescent="0.25">
      <c r="A75" s="18" t="s">
        <v>5</v>
      </c>
      <c r="B75" s="16"/>
      <c r="C75" s="129" t="str">
        <f t="shared" si="12"/>
        <v/>
      </c>
      <c r="D75" s="16"/>
      <c r="E75" s="129" t="str">
        <f t="shared" si="13"/>
        <v/>
      </c>
      <c r="F75" s="16"/>
      <c r="G75" s="46" t="str">
        <f t="shared" si="14"/>
        <v/>
      </c>
      <c r="H75" s="16"/>
      <c r="I75" s="46" t="str">
        <f t="shared" si="15"/>
        <v/>
      </c>
      <c r="J75" s="250"/>
    </row>
    <row r="76" spans="1:10" s="6" customFormat="1" ht="25.05" customHeight="1" x14ac:dyDescent="0.25">
      <c r="A76" s="18" t="s">
        <v>6</v>
      </c>
      <c r="B76" s="16"/>
      <c r="C76" s="129" t="str">
        <f t="shared" si="12"/>
        <v/>
      </c>
      <c r="D76" s="16"/>
      <c r="E76" s="129" t="str">
        <f t="shared" si="13"/>
        <v/>
      </c>
      <c r="F76" s="16"/>
      <c r="G76" s="46" t="str">
        <f t="shared" si="14"/>
        <v/>
      </c>
      <c r="H76" s="16"/>
      <c r="I76" s="46" t="str">
        <f t="shared" si="15"/>
        <v/>
      </c>
      <c r="J76" s="250"/>
    </row>
    <row r="77" spans="1:10" s="6" customFormat="1" ht="25.05" customHeight="1" x14ac:dyDescent="0.25">
      <c r="A77" s="18" t="s">
        <v>7</v>
      </c>
      <c r="B77" s="16"/>
      <c r="C77" s="129" t="str">
        <f t="shared" si="12"/>
        <v/>
      </c>
      <c r="D77" s="16"/>
      <c r="E77" s="129" t="str">
        <f t="shared" si="13"/>
        <v/>
      </c>
      <c r="F77" s="16"/>
      <c r="G77" s="46" t="str">
        <f t="shared" si="14"/>
        <v/>
      </c>
      <c r="H77" s="16"/>
      <c r="I77" s="46" t="str">
        <f t="shared" si="15"/>
        <v/>
      </c>
      <c r="J77" s="250"/>
    </row>
    <row r="78" spans="1:10" s="6" customFormat="1" ht="25.05" customHeight="1" x14ac:dyDescent="0.25">
      <c r="A78" s="18" t="s">
        <v>8</v>
      </c>
      <c r="B78" s="16"/>
      <c r="C78" s="129" t="str">
        <f t="shared" si="12"/>
        <v/>
      </c>
      <c r="D78" s="16"/>
      <c r="E78" s="129" t="str">
        <f t="shared" si="13"/>
        <v/>
      </c>
      <c r="F78" s="16"/>
      <c r="G78" s="46" t="str">
        <f t="shared" si="14"/>
        <v/>
      </c>
      <c r="H78" s="16"/>
      <c r="I78" s="46" t="str">
        <f t="shared" si="15"/>
        <v/>
      </c>
      <c r="J78" s="254"/>
    </row>
    <row r="79" spans="1:10" s="6" customFormat="1" ht="25.05" customHeight="1" x14ac:dyDescent="0.25">
      <c r="A79" s="18" t="s">
        <v>9</v>
      </c>
      <c r="B79" s="16"/>
      <c r="C79" s="129" t="str">
        <f t="shared" si="12"/>
        <v/>
      </c>
      <c r="D79" s="16"/>
      <c r="E79" s="129" t="str">
        <f t="shared" si="13"/>
        <v/>
      </c>
      <c r="F79" s="16"/>
      <c r="G79" s="46" t="str">
        <f t="shared" si="14"/>
        <v/>
      </c>
      <c r="H79" s="16"/>
      <c r="I79" s="46" t="str">
        <f t="shared" si="15"/>
        <v/>
      </c>
      <c r="J79" s="250"/>
    </row>
    <row r="80" spans="1:10" s="6" customFormat="1" ht="25.05" customHeight="1" x14ac:dyDescent="0.25">
      <c r="A80" s="18" t="s">
        <v>51</v>
      </c>
      <c r="B80" s="16"/>
      <c r="C80" s="129" t="str">
        <f t="shared" si="12"/>
        <v/>
      </c>
      <c r="D80" s="16"/>
      <c r="E80" s="129" t="str">
        <f t="shared" si="13"/>
        <v/>
      </c>
      <c r="F80" s="16"/>
      <c r="G80" s="46" t="str">
        <f t="shared" si="14"/>
        <v/>
      </c>
      <c r="H80" s="16"/>
      <c r="I80" s="46" t="str">
        <f t="shared" si="15"/>
        <v/>
      </c>
      <c r="J80" s="250"/>
    </row>
    <row r="81" spans="1:10" s="7" customFormat="1" ht="25.05" customHeight="1" x14ac:dyDescent="0.25">
      <c r="A81" s="18" t="s">
        <v>10</v>
      </c>
      <c r="B81" s="16"/>
      <c r="C81" s="129" t="str">
        <f t="shared" si="12"/>
        <v/>
      </c>
      <c r="D81" s="16"/>
      <c r="E81" s="129" t="str">
        <f t="shared" si="13"/>
        <v/>
      </c>
      <c r="F81" s="16"/>
      <c r="G81" s="46" t="str">
        <f t="shared" si="14"/>
        <v/>
      </c>
      <c r="H81" s="16"/>
      <c r="I81" s="46" t="str">
        <f t="shared" si="15"/>
        <v/>
      </c>
      <c r="J81" s="250"/>
    </row>
    <row r="82" spans="1:10" s="6" customFormat="1" ht="25.05" customHeight="1" x14ac:dyDescent="0.25">
      <c r="A82" s="18" t="s">
        <v>315</v>
      </c>
      <c r="B82" s="22"/>
      <c r="C82" s="129" t="str">
        <f t="shared" si="12"/>
        <v/>
      </c>
      <c r="D82" s="22"/>
      <c r="E82" s="129" t="str">
        <f t="shared" si="13"/>
        <v/>
      </c>
      <c r="F82" s="22"/>
      <c r="G82" s="46" t="str">
        <f t="shared" si="14"/>
        <v/>
      </c>
      <c r="H82" s="22"/>
      <c r="I82" s="46" t="str">
        <f t="shared" si="15"/>
        <v/>
      </c>
      <c r="J82" s="250"/>
    </row>
    <row r="83" spans="1:10" s="6" customFormat="1" ht="25.05" customHeight="1" x14ac:dyDescent="0.25">
      <c r="A83" s="18" t="s">
        <v>310</v>
      </c>
      <c r="B83" s="16"/>
      <c r="C83" s="129" t="str">
        <f t="shared" si="12"/>
        <v/>
      </c>
      <c r="D83" s="16"/>
      <c r="E83" s="129" t="str">
        <f t="shared" si="13"/>
        <v/>
      </c>
      <c r="F83" s="16"/>
      <c r="G83" s="46" t="str">
        <f t="shared" si="14"/>
        <v/>
      </c>
      <c r="H83" s="16"/>
      <c r="I83" s="46" t="str">
        <f t="shared" si="15"/>
        <v/>
      </c>
      <c r="J83" s="250"/>
    </row>
    <row r="84" spans="1:10" s="6" customFormat="1" ht="25.05" customHeight="1" x14ac:dyDescent="0.25">
      <c r="A84" s="18" t="s">
        <v>316</v>
      </c>
      <c r="B84" s="16"/>
      <c r="C84" s="129" t="str">
        <f t="shared" si="12"/>
        <v/>
      </c>
      <c r="D84" s="16"/>
      <c r="E84" s="129" t="str">
        <f t="shared" si="13"/>
        <v/>
      </c>
      <c r="F84" s="16"/>
      <c r="G84" s="46" t="str">
        <f t="shared" si="14"/>
        <v/>
      </c>
      <c r="H84" s="16"/>
      <c r="I84" s="46" t="str">
        <f t="shared" si="15"/>
        <v/>
      </c>
      <c r="J84" s="250"/>
    </row>
    <row r="85" spans="1:10" s="9" customFormat="1" ht="25.05" customHeight="1" x14ac:dyDescent="0.25">
      <c r="A85" s="18" t="s">
        <v>11</v>
      </c>
      <c r="B85" s="16"/>
      <c r="C85" s="129" t="str">
        <f t="shared" si="12"/>
        <v/>
      </c>
      <c r="D85" s="16"/>
      <c r="E85" s="129" t="str">
        <f t="shared" si="13"/>
        <v/>
      </c>
      <c r="F85" s="16"/>
      <c r="G85" s="46" t="str">
        <f t="shared" si="14"/>
        <v/>
      </c>
      <c r="H85" s="16"/>
      <c r="I85" s="46" t="str">
        <f t="shared" si="15"/>
        <v/>
      </c>
      <c r="J85" s="250"/>
    </row>
    <row r="86" spans="1:10" s="6" customFormat="1" ht="25.05" customHeight="1" x14ac:dyDescent="0.25">
      <c r="A86" s="109" t="s">
        <v>126</v>
      </c>
      <c r="B86" s="16"/>
      <c r="C86" s="129" t="str">
        <f t="shared" si="12"/>
        <v/>
      </c>
      <c r="D86" s="16"/>
      <c r="E86" s="129" t="str">
        <f t="shared" si="13"/>
        <v/>
      </c>
      <c r="F86" s="16"/>
      <c r="G86" s="46" t="str">
        <f t="shared" si="14"/>
        <v/>
      </c>
      <c r="H86" s="16"/>
      <c r="I86" s="46" t="str">
        <f t="shared" si="15"/>
        <v/>
      </c>
      <c r="J86" s="250"/>
    </row>
    <row r="87" spans="1:10" s="6" customFormat="1" ht="25.05" customHeight="1" x14ac:dyDescent="0.25">
      <c r="A87" s="105" t="s">
        <v>70</v>
      </c>
      <c r="B87" s="55">
        <f>SUM(B69:B86)</f>
        <v>0</v>
      </c>
      <c r="C87" s="129" t="str">
        <f t="shared" si="12"/>
        <v/>
      </c>
      <c r="D87" s="55">
        <f>SUM(D69:D86)</f>
        <v>0</v>
      </c>
      <c r="E87" s="129" t="str">
        <f t="shared" si="13"/>
        <v/>
      </c>
      <c r="F87" s="55">
        <f>SUM(F69:F86)</f>
        <v>0</v>
      </c>
      <c r="G87" s="46" t="str">
        <f t="shared" si="14"/>
        <v/>
      </c>
      <c r="H87" s="55">
        <f>SUM(H69:H86)</f>
        <v>0</v>
      </c>
      <c r="I87" s="46" t="str">
        <f t="shared" si="15"/>
        <v/>
      </c>
      <c r="J87" s="250"/>
    </row>
    <row r="88" spans="1:10" s="6" customFormat="1" ht="38.4" customHeight="1" x14ac:dyDescent="0.25">
      <c r="A88" s="110" t="s">
        <v>127</v>
      </c>
      <c r="B88" s="14"/>
      <c r="C88" s="14"/>
      <c r="D88" s="14"/>
      <c r="E88" s="14"/>
      <c r="F88" s="14"/>
      <c r="G88" s="14"/>
      <c r="H88" s="14"/>
      <c r="I88" s="14"/>
      <c r="J88" s="250"/>
    </row>
    <row r="89" spans="1:10" s="6" customFormat="1" ht="25.05" customHeight="1" x14ac:dyDescent="0.25">
      <c r="A89" s="18" t="s">
        <v>115</v>
      </c>
      <c r="B89" s="16"/>
      <c r="C89" s="46" t="str">
        <f>IF(B89="","",IF(B89=0,"",(B89/B$6/$A$11)))</f>
        <v/>
      </c>
      <c r="D89" s="205"/>
      <c r="E89" s="46" t="str">
        <f>IF(D89="","",IF(D89=0,"",(D89/D$6/$A$11)))</f>
        <v/>
      </c>
      <c r="F89" s="205"/>
      <c r="G89" s="46" t="str">
        <f>IF(F89="","",IF(F89=0,"",(F89/F$6/$A$11)))</f>
        <v/>
      </c>
      <c r="H89" s="16"/>
      <c r="I89" s="46" t="str">
        <f>IF(H89="","",IF(H89=0,"",(H89/H$6/$A$11)))</f>
        <v/>
      </c>
      <c r="J89" s="250"/>
    </row>
    <row r="90" spans="1:10" s="6" customFormat="1" ht="25.05" customHeight="1" x14ac:dyDescent="0.25">
      <c r="A90" s="18" t="s">
        <v>116</v>
      </c>
      <c r="B90" s="16"/>
      <c r="C90" s="129" t="str">
        <f>IF(B90="","",IF(B90=0,"",(B90/B$6/$A$11)))</f>
        <v/>
      </c>
      <c r="D90" s="16"/>
      <c r="E90" s="129" t="str">
        <f>IF(D90="","",IF(D90=0,"",(D90/D$6/$A$11)))</f>
        <v/>
      </c>
      <c r="F90" s="16"/>
      <c r="G90" s="46" t="str">
        <f>IF(F90="","",IF(F90=0,"",(F90/F$6/$A$11)))</f>
        <v/>
      </c>
      <c r="H90" s="16"/>
      <c r="I90" s="46" t="str">
        <f>IF(H90="","",IF(H90=0,"",(H90/H$6/$A$11)))</f>
        <v/>
      </c>
      <c r="J90" s="250"/>
    </row>
    <row r="91" spans="1:10" ht="25.05" customHeight="1" x14ac:dyDescent="0.25">
      <c r="A91" s="108" t="s">
        <v>18</v>
      </c>
      <c r="B91" s="16"/>
      <c r="C91" s="129" t="str">
        <f>IF(B91="","",IF(B91=0,"",(B91/B$6/$A$11)))</f>
        <v/>
      </c>
      <c r="D91" s="16"/>
      <c r="E91" s="129" t="str">
        <f>IF(D91="","",IF(D91=0,"",(D91/D$6/$A$11)))</f>
        <v/>
      </c>
      <c r="F91" s="16"/>
      <c r="G91" s="46" t="str">
        <f>IF(F91="","",IF(F91=0,"",(F91/F$6/$A$11)))</f>
        <v/>
      </c>
      <c r="H91" s="16"/>
      <c r="I91" s="46" t="str">
        <f>IF(H91="","",IF(H91=0,"",(H91/H$6/$A$11)))</f>
        <v/>
      </c>
      <c r="J91" s="250"/>
    </row>
    <row r="92" spans="1:10" s="6" customFormat="1" ht="25.05" customHeight="1" x14ac:dyDescent="0.25">
      <c r="A92" s="105" t="s">
        <v>117</v>
      </c>
      <c r="B92" s="55">
        <f>SUM(B89:B91)</f>
        <v>0</v>
      </c>
      <c r="C92" s="129" t="str">
        <f>IF(B92="","",IF(B92=0,"",(B92/B$6/$A$11)))</f>
        <v/>
      </c>
      <c r="D92" s="55">
        <f>SUM(D89:D91)</f>
        <v>0</v>
      </c>
      <c r="E92" s="129" t="str">
        <f>IF(D92="","",IF(D92=0,"",(D92/D$6/$A$11)))</f>
        <v/>
      </c>
      <c r="F92" s="55">
        <f>SUM(F89:F91)</f>
        <v>0</v>
      </c>
      <c r="G92" s="46" t="str">
        <f>IF(F92="","",IF(F92=0,"",(F92/F$6/$A$11)))</f>
        <v/>
      </c>
      <c r="H92" s="55">
        <f>SUM(H89:H91)</f>
        <v>0</v>
      </c>
      <c r="I92" s="46" t="str">
        <f>IF(H92="","",IF(H92=0,"",(H92/H$6/$A$11)))</f>
        <v/>
      </c>
      <c r="J92" s="250"/>
    </row>
    <row r="93" spans="1:10" s="6" customFormat="1" ht="35.4" customHeight="1" x14ac:dyDescent="0.25">
      <c r="A93" s="110" t="s">
        <v>128</v>
      </c>
      <c r="B93" s="14"/>
      <c r="C93" s="14"/>
      <c r="D93" s="14"/>
      <c r="E93" s="14"/>
      <c r="F93" s="14"/>
      <c r="G93" s="14"/>
      <c r="H93" s="14"/>
      <c r="I93" s="14"/>
      <c r="J93" s="250"/>
    </row>
    <row r="94" spans="1:10" s="6" customFormat="1" ht="25.05" customHeight="1" x14ac:dyDescent="0.25">
      <c r="A94" s="18" t="s">
        <v>460</v>
      </c>
      <c r="B94" s="16"/>
      <c r="C94" s="46" t="str">
        <f t="shared" ref="C94:C104" si="16">IF(B94="","",IF(B94=0,"",(B94/B$6/$A$11)))</f>
        <v/>
      </c>
      <c r="D94" s="205"/>
      <c r="E94" s="46" t="str">
        <f t="shared" ref="E94:E104" si="17">IF(D94="","",IF(D94=0,"",(D94/D$6/$A$11)))</f>
        <v/>
      </c>
      <c r="F94" s="205"/>
      <c r="G94" s="46" t="str">
        <f t="shared" ref="G94:G104" si="18">IF(F94="","",IF(F94=0,"",(F94/F$6/$A$11)))</f>
        <v/>
      </c>
      <c r="H94" s="16"/>
      <c r="I94" s="46" t="str">
        <f t="shared" ref="I94:I104" si="19">IF(H94="","",IF(H94=0,"",(H94/H$6/$A$11)))</f>
        <v/>
      </c>
      <c r="J94" s="250"/>
    </row>
    <row r="95" spans="1:10" s="6" customFormat="1" ht="25.05" customHeight="1" x14ac:dyDescent="0.25">
      <c r="A95" s="18" t="s">
        <v>45</v>
      </c>
      <c r="B95" s="16"/>
      <c r="C95" s="46" t="str">
        <f t="shared" si="16"/>
        <v/>
      </c>
      <c r="D95" s="205"/>
      <c r="E95" s="46" t="str">
        <f t="shared" si="17"/>
        <v/>
      </c>
      <c r="F95" s="205"/>
      <c r="G95" s="46" t="str">
        <f t="shared" si="18"/>
        <v/>
      </c>
      <c r="H95" s="16"/>
      <c r="I95" s="46" t="str">
        <f t="shared" si="19"/>
        <v/>
      </c>
      <c r="J95" s="250"/>
    </row>
    <row r="96" spans="1:10" s="6" customFormat="1" ht="25.05" customHeight="1" x14ac:dyDescent="0.25">
      <c r="A96" s="18" t="s">
        <v>119</v>
      </c>
      <c r="B96" s="16"/>
      <c r="C96" s="129" t="str">
        <f t="shared" si="16"/>
        <v/>
      </c>
      <c r="D96" s="16"/>
      <c r="E96" s="129" t="str">
        <f t="shared" si="17"/>
        <v/>
      </c>
      <c r="F96" s="16"/>
      <c r="G96" s="46" t="str">
        <f t="shared" si="18"/>
        <v/>
      </c>
      <c r="H96" s="16"/>
      <c r="I96" s="46" t="str">
        <f t="shared" si="19"/>
        <v/>
      </c>
      <c r="J96" s="250"/>
    </row>
    <row r="97" spans="1:10" s="6" customFormat="1" ht="25.05" customHeight="1" x14ac:dyDescent="0.25">
      <c r="A97" s="18" t="s">
        <v>17</v>
      </c>
      <c r="B97" s="16"/>
      <c r="C97" s="129" t="str">
        <f t="shared" si="16"/>
        <v/>
      </c>
      <c r="D97" s="16"/>
      <c r="E97" s="129" t="str">
        <f t="shared" si="17"/>
        <v/>
      </c>
      <c r="F97" s="16"/>
      <c r="G97" s="46" t="str">
        <f t="shared" si="18"/>
        <v/>
      </c>
      <c r="H97" s="16"/>
      <c r="I97" s="46" t="str">
        <f t="shared" si="19"/>
        <v/>
      </c>
      <c r="J97" s="250"/>
    </row>
    <row r="98" spans="1:10" s="6" customFormat="1" ht="25.05" customHeight="1" x14ac:dyDescent="0.25">
      <c r="A98" s="18" t="s">
        <v>428</v>
      </c>
      <c r="B98" s="16"/>
      <c r="C98" s="129" t="str">
        <f t="shared" si="16"/>
        <v/>
      </c>
      <c r="D98" s="16"/>
      <c r="E98" s="129" t="str">
        <f t="shared" si="17"/>
        <v/>
      </c>
      <c r="F98" s="16"/>
      <c r="G98" s="46" t="str">
        <f t="shared" si="18"/>
        <v/>
      </c>
      <c r="H98" s="16"/>
      <c r="I98" s="46" t="str">
        <f t="shared" si="19"/>
        <v/>
      </c>
      <c r="J98" s="250"/>
    </row>
    <row r="99" spans="1:10" s="6" customFormat="1" ht="25.05" customHeight="1" x14ac:dyDescent="0.25">
      <c r="A99" s="106" t="s">
        <v>126</v>
      </c>
      <c r="B99" s="22"/>
      <c r="C99" s="129" t="str">
        <f t="shared" si="16"/>
        <v/>
      </c>
      <c r="D99" s="22"/>
      <c r="E99" s="129" t="str">
        <f t="shared" si="17"/>
        <v/>
      </c>
      <c r="F99" s="16"/>
      <c r="G99" s="46" t="str">
        <f t="shared" si="18"/>
        <v/>
      </c>
      <c r="H99" s="16"/>
      <c r="I99" s="46" t="str">
        <f t="shared" si="19"/>
        <v/>
      </c>
      <c r="J99" s="250"/>
    </row>
    <row r="100" spans="1:10" s="6" customFormat="1" ht="25.05" customHeight="1" x14ac:dyDescent="0.25">
      <c r="A100" s="130" t="s">
        <v>129</v>
      </c>
      <c r="B100" s="55">
        <f>SUM(B94:B99)</f>
        <v>0</v>
      </c>
      <c r="C100" s="129" t="str">
        <f t="shared" si="16"/>
        <v/>
      </c>
      <c r="D100" s="55">
        <f>SUM(D94:D99)</f>
        <v>0</v>
      </c>
      <c r="E100" s="129" t="str">
        <f t="shared" si="17"/>
        <v/>
      </c>
      <c r="F100" s="55">
        <f>SUM(F94:F99)</f>
        <v>0</v>
      </c>
      <c r="G100" s="46" t="str">
        <f t="shared" si="18"/>
        <v/>
      </c>
      <c r="H100" s="55">
        <f>SUM(H94:H99)</f>
        <v>0</v>
      </c>
      <c r="I100" s="46" t="str">
        <f t="shared" si="19"/>
        <v/>
      </c>
      <c r="J100" s="250"/>
    </row>
    <row r="101" spans="1:10" s="6" customFormat="1" ht="34.200000000000003" customHeight="1" thickBot="1" x14ac:dyDescent="0.3">
      <c r="A101" s="107" t="s">
        <v>412</v>
      </c>
      <c r="B101" s="56">
        <f>B87+B100</f>
        <v>0</v>
      </c>
      <c r="C101" s="208" t="str">
        <f t="shared" si="16"/>
        <v/>
      </c>
      <c r="D101" s="56">
        <f>D87+D100</f>
        <v>0</v>
      </c>
      <c r="E101" s="208" t="str">
        <f t="shared" si="17"/>
        <v/>
      </c>
      <c r="F101" s="56">
        <f>F87+F100</f>
        <v>0</v>
      </c>
      <c r="G101" s="208" t="str">
        <f t="shared" si="18"/>
        <v/>
      </c>
      <c r="H101" s="56">
        <f>H87+H100</f>
        <v>0</v>
      </c>
      <c r="I101" s="208" t="str">
        <f t="shared" si="19"/>
        <v/>
      </c>
      <c r="J101" s="250"/>
    </row>
    <row r="102" spans="1:10" s="6" customFormat="1" ht="42.6" customHeight="1" thickTop="1" x14ac:dyDescent="0.25">
      <c r="A102" s="132" t="s">
        <v>130</v>
      </c>
      <c r="B102" s="167">
        <f>B67+B92-B101</f>
        <v>0</v>
      </c>
      <c r="C102" s="129" t="str">
        <f t="shared" si="16"/>
        <v/>
      </c>
      <c r="D102" s="167">
        <f>D67+D92-D101</f>
        <v>0</v>
      </c>
      <c r="E102" s="129" t="str">
        <f t="shared" si="17"/>
        <v/>
      </c>
      <c r="F102" s="167">
        <f>F67+F92-F101</f>
        <v>0</v>
      </c>
      <c r="G102" s="129" t="str">
        <f t="shared" si="18"/>
        <v/>
      </c>
      <c r="H102" s="167">
        <f>H67+H92-H101</f>
        <v>0</v>
      </c>
      <c r="I102" s="129" t="str">
        <f t="shared" si="19"/>
        <v/>
      </c>
      <c r="J102" s="250"/>
    </row>
    <row r="103" spans="1:10" s="6" customFormat="1" ht="34.200000000000003" customHeight="1" x14ac:dyDescent="0.25">
      <c r="A103" s="136" t="s">
        <v>131</v>
      </c>
      <c r="B103" s="16">
        <f>'Vuosi 2021'!B104</f>
        <v>0</v>
      </c>
      <c r="C103" s="129" t="str">
        <f t="shared" si="16"/>
        <v/>
      </c>
      <c r="D103" s="16">
        <f>'Vuosi 2021'!D104</f>
        <v>0</v>
      </c>
      <c r="E103" s="129" t="str">
        <f t="shared" si="17"/>
        <v/>
      </c>
      <c r="F103" s="16">
        <f>'Vuosi 2021'!F104</f>
        <v>0</v>
      </c>
      <c r="G103" s="46" t="str">
        <f t="shared" si="18"/>
        <v/>
      </c>
      <c r="H103" s="16">
        <f>'Vuosi 2021'!H104</f>
        <v>0</v>
      </c>
      <c r="I103" s="46" t="str">
        <f t="shared" si="19"/>
        <v/>
      </c>
      <c r="J103" s="250"/>
    </row>
    <row r="104" spans="1:10" s="9" customFormat="1" ht="34.200000000000003" customHeight="1" x14ac:dyDescent="0.25">
      <c r="A104" s="136" t="s">
        <v>317</v>
      </c>
      <c r="B104" s="165">
        <f>B102+B103</f>
        <v>0</v>
      </c>
      <c r="C104" s="129" t="str">
        <f t="shared" si="16"/>
        <v/>
      </c>
      <c r="D104" s="165">
        <f>D102+D103</f>
        <v>0</v>
      </c>
      <c r="E104" s="129" t="str">
        <f t="shared" si="17"/>
        <v/>
      </c>
      <c r="F104" s="165">
        <f>F102+F103</f>
        <v>0</v>
      </c>
      <c r="G104" s="46" t="str">
        <f t="shared" si="18"/>
        <v/>
      </c>
      <c r="H104" s="165">
        <f>H102+H103</f>
        <v>0</v>
      </c>
      <c r="I104" s="46" t="str">
        <f t="shared" si="19"/>
        <v/>
      </c>
      <c r="J104" s="250"/>
    </row>
    <row r="105" spans="1:10" s="51" customFormat="1" ht="72" customHeight="1" thickBot="1" x14ac:dyDescent="0.35">
      <c r="A105" s="196" t="s">
        <v>27</v>
      </c>
      <c r="B105" s="198"/>
      <c r="C105" s="198"/>
      <c r="D105" s="198"/>
      <c r="E105" s="198"/>
      <c r="F105" s="198"/>
      <c r="G105" s="198"/>
      <c r="H105" s="198"/>
      <c r="I105" s="209"/>
      <c r="J105" s="250"/>
    </row>
    <row r="106" spans="1:10" s="10" customFormat="1" ht="25.05" customHeight="1" thickTop="1" x14ac:dyDescent="0.25">
      <c r="A106" s="110" t="s">
        <v>14</v>
      </c>
      <c r="B106" s="14"/>
      <c r="C106" s="14"/>
      <c r="D106" s="14"/>
      <c r="E106" s="14"/>
      <c r="F106" s="14"/>
      <c r="G106" s="14"/>
      <c r="H106" s="14"/>
      <c r="I106" s="14"/>
      <c r="J106" s="250"/>
    </row>
    <row r="107" spans="1:10" s="10" customFormat="1" ht="33" customHeight="1" x14ac:dyDescent="0.25">
      <c r="A107" s="18" t="s">
        <v>318</v>
      </c>
      <c r="B107" s="22"/>
      <c r="C107" s="46" t="str">
        <f>IF(B107="","",IF(B107=0,"",(B107/B$6/$A$11)))</f>
        <v/>
      </c>
      <c r="D107" s="22"/>
      <c r="E107" s="46" t="str">
        <f>IF(D107="","",IF(D107=0,"",(D107/D$6/$A$11)))</f>
        <v/>
      </c>
      <c r="F107" s="22"/>
      <c r="G107" s="46" t="str">
        <f>IF(F107="","",IF(F107=0,"",(F107/F$6/$A$11)))</f>
        <v/>
      </c>
      <c r="H107" s="22"/>
      <c r="I107" s="46" t="str">
        <f>IF(H107="","",IF(H107=0,"",(H107/H$6/$A$11)))</f>
        <v/>
      </c>
      <c r="J107" s="254"/>
    </row>
    <row r="108" spans="1:10" s="10" customFormat="1" ht="33" customHeight="1" x14ac:dyDescent="0.25">
      <c r="A108" s="18" t="s">
        <v>319</v>
      </c>
      <c r="B108" s="16"/>
      <c r="C108" s="129" t="str">
        <f>IF(B108="","",IF(B108=0,"",(B108/B$6/$A$11)))</f>
        <v/>
      </c>
      <c r="D108" s="16"/>
      <c r="E108" s="46" t="str">
        <f>IF(D108="","",IF(D108=0,"",(D108/D$6/$A$11)))</f>
        <v/>
      </c>
      <c r="F108" s="16"/>
      <c r="G108" s="46" t="str">
        <f>IF(F108="","",IF(F108=0,"",(F108/F$6/$A$11)))</f>
        <v/>
      </c>
      <c r="H108" s="16"/>
      <c r="I108" s="46" t="str">
        <f>IF(H108="","",IF(H108=0,"",(H108/H$6/$A$11)))</f>
        <v/>
      </c>
      <c r="J108" s="250"/>
    </row>
    <row r="109" spans="1:10" s="10" customFormat="1" ht="33" customHeight="1" x14ac:dyDescent="0.25">
      <c r="A109" s="104" t="s">
        <v>132</v>
      </c>
      <c r="B109" s="16"/>
      <c r="C109" s="129" t="str">
        <f>IF(B109="","",IF(B109=0,"",(B109/B$6/$A$11)))</f>
        <v/>
      </c>
      <c r="D109" s="16"/>
      <c r="E109" s="46" t="str">
        <f>IF(D109="","",IF(D109=0,"",(D109/D$6/$A$11)))</f>
        <v/>
      </c>
      <c r="F109" s="16"/>
      <c r="G109" s="46" t="str">
        <f>IF(F109="","",IF(F109=0,"",(F109/F$6/$A$11)))</f>
        <v/>
      </c>
      <c r="H109" s="16"/>
      <c r="I109" s="46" t="str">
        <f>IF(H109="","",IF(H109=0,"",(H109/H$6/$A$11)))</f>
        <v/>
      </c>
      <c r="J109" s="250"/>
    </row>
    <row r="110" spans="1:10" s="10" customFormat="1" ht="25.05" customHeight="1" x14ac:dyDescent="0.25">
      <c r="A110" s="137" t="s">
        <v>320</v>
      </c>
      <c r="B110" s="55">
        <f>SUM(B107:B109)</f>
        <v>0</v>
      </c>
      <c r="C110" s="129" t="str">
        <f>IF(B110="","",IF(B110=0,"",(B110/B$6/$A$11)))</f>
        <v/>
      </c>
      <c r="D110" s="55">
        <f>SUM(D107:D109)</f>
        <v>0</v>
      </c>
      <c r="E110" s="46" t="str">
        <f>IF(D110="","",IF(D110=0,"",(D110/D$6/$A$11)))</f>
        <v/>
      </c>
      <c r="F110" s="55">
        <f>SUM(F107:F109)</f>
        <v>0</v>
      </c>
      <c r="G110" s="46" t="str">
        <f>IF(F110="","",IF(F110=0,"",(F110/F$6/$A$11)))</f>
        <v/>
      </c>
      <c r="H110" s="55">
        <f>SUM(H107:H109)</f>
        <v>0</v>
      </c>
      <c r="I110" s="46" t="str">
        <f>IF(H110="","",IF(H110=0,"",(H110/H$6/$A$11)))</f>
        <v/>
      </c>
      <c r="J110" s="250"/>
    </row>
    <row r="111" spans="1:10" s="10" customFormat="1" ht="34.200000000000003" customHeight="1" x14ac:dyDescent="0.25">
      <c r="A111" s="110" t="s">
        <v>15</v>
      </c>
      <c r="B111" s="14"/>
      <c r="C111" s="14"/>
      <c r="D111" s="14"/>
      <c r="E111" s="14"/>
      <c r="F111" s="14"/>
      <c r="G111" s="14"/>
      <c r="H111" s="14"/>
      <c r="I111" s="14"/>
      <c r="J111" s="250"/>
    </row>
    <row r="112" spans="1:10" s="11" customFormat="1" ht="25.05" customHeight="1" x14ac:dyDescent="0.25">
      <c r="A112" s="18" t="s">
        <v>321</v>
      </c>
      <c r="B112" s="22"/>
      <c r="C112" s="46" t="str">
        <f t="shared" ref="C112:C120" si="20">IF(B112="","",IF(B112=0,"",(B112/B$6/$A$11)))</f>
        <v/>
      </c>
      <c r="D112" s="203"/>
      <c r="E112" s="46" t="str">
        <f t="shared" ref="E112:E120" si="21">IF(D112="","",IF(D112=0,"",(D112/D$6/$A$11)))</f>
        <v/>
      </c>
      <c r="F112" s="203"/>
      <c r="G112" s="46" t="str">
        <f t="shared" ref="G112:G120" si="22">IF(F112="","",IF(F112=0,"",(F112/F$6/$A$11)))</f>
        <v/>
      </c>
      <c r="H112" s="22"/>
      <c r="I112" s="46" t="str">
        <f t="shared" ref="I112:I120" si="23">IF(H112="","",IF(H112=0,"",(H112/H$6/$A$11)))</f>
        <v/>
      </c>
      <c r="J112" s="250"/>
    </row>
    <row r="113" spans="1:10" s="4" customFormat="1" ht="25.05" customHeight="1" x14ac:dyDescent="0.25">
      <c r="A113" s="18" t="s">
        <v>310</v>
      </c>
      <c r="B113" s="22"/>
      <c r="C113" s="129" t="str">
        <f t="shared" si="20"/>
        <v/>
      </c>
      <c r="D113" s="22"/>
      <c r="E113" s="46" t="str">
        <f t="shared" si="21"/>
        <v/>
      </c>
      <c r="F113" s="22"/>
      <c r="G113" s="46" t="str">
        <f t="shared" si="22"/>
        <v/>
      </c>
      <c r="H113" s="22"/>
      <c r="I113" s="46" t="str">
        <f t="shared" si="23"/>
        <v/>
      </c>
      <c r="J113" s="250"/>
    </row>
    <row r="114" spans="1:10" s="6" customFormat="1" ht="25.05" customHeight="1" x14ac:dyDescent="0.25">
      <c r="A114" s="18" t="s">
        <v>29</v>
      </c>
      <c r="B114" s="16"/>
      <c r="C114" s="129" t="str">
        <f t="shared" si="20"/>
        <v/>
      </c>
      <c r="D114" s="16"/>
      <c r="E114" s="46" t="str">
        <f t="shared" si="21"/>
        <v/>
      </c>
      <c r="F114" s="16"/>
      <c r="G114" s="46" t="str">
        <f t="shared" si="22"/>
        <v/>
      </c>
      <c r="H114" s="16"/>
      <c r="I114" s="46" t="str">
        <f t="shared" si="23"/>
        <v/>
      </c>
      <c r="J114" s="250"/>
    </row>
    <row r="115" spans="1:10" s="6" customFormat="1" ht="25.05" customHeight="1" x14ac:dyDescent="0.25">
      <c r="A115" s="18" t="s">
        <v>133</v>
      </c>
      <c r="B115" s="16"/>
      <c r="C115" s="129" t="str">
        <f t="shared" si="20"/>
        <v/>
      </c>
      <c r="D115" s="16"/>
      <c r="E115" s="46" t="str">
        <f t="shared" si="21"/>
        <v/>
      </c>
      <c r="F115" s="16"/>
      <c r="G115" s="46" t="str">
        <f t="shared" si="22"/>
        <v/>
      </c>
      <c r="H115" s="16"/>
      <c r="I115" s="46" t="str">
        <f t="shared" si="23"/>
        <v/>
      </c>
      <c r="J115" s="250"/>
    </row>
    <row r="116" spans="1:10" s="6" customFormat="1" ht="25.05" customHeight="1" x14ac:dyDescent="0.25">
      <c r="A116" s="111" t="s">
        <v>126</v>
      </c>
      <c r="B116" s="22"/>
      <c r="C116" s="129" t="str">
        <f t="shared" si="20"/>
        <v/>
      </c>
      <c r="D116" s="22"/>
      <c r="E116" s="46" t="str">
        <f t="shared" si="21"/>
        <v/>
      </c>
      <c r="F116" s="22"/>
      <c r="G116" s="46" t="str">
        <f t="shared" si="22"/>
        <v/>
      </c>
      <c r="H116" s="22"/>
      <c r="I116" s="46" t="str">
        <f t="shared" si="23"/>
        <v/>
      </c>
      <c r="J116" s="254"/>
    </row>
    <row r="117" spans="1:10" ht="25.05" customHeight="1" thickBot="1" x14ac:dyDescent="0.3">
      <c r="A117" s="112" t="s">
        <v>322</v>
      </c>
      <c r="B117" s="56">
        <f>SUM(B112:B116)</f>
        <v>0</v>
      </c>
      <c r="C117" s="129" t="str">
        <f t="shared" si="20"/>
        <v/>
      </c>
      <c r="D117" s="56">
        <f>SUM(D112:D116)</f>
        <v>0</v>
      </c>
      <c r="E117" s="46" t="str">
        <f t="shared" si="21"/>
        <v/>
      </c>
      <c r="F117" s="56">
        <f>SUM(F112:F116)</f>
        <v>0</v>
      </c>
      <c r="G117" s="46" t="str">
        <f t="shared" si="22"/>
        <v/>
      </c>
      <c r="H117" s="56">
        <f>SUM(H112:H116)</f>
        <v>0</v>
      </c>
      <c r="I117" s="46" t="str">
        <f t="shared" si="23"/>
        <v/>
      </c>
      <c r="J117" s="250"/>
    </row>
    <row r="118" spans="1:10" s="6" customFormat="1" ht="35.4" customHeight="1" thickTop="1" x14ac:dyDescent="0.25">
      <c r="A118" s="131" t="s">
        <v>134</v>
      </c>
      <c r="B118" s="163">
        <f>B110-B117</f>
        <v>0</v>
      </c>
      <c r="C118" s="129" t="str">
        <f t="shared" si="20"/>
        <v/>
      </c>
      <c r="D118" s="163">
        <f>D110-D117</f>
        <v>0</v>
      </c>
      <c r="E118" s="46" t="str">
        <f t="shared" si="21"/>
        <v/>
      </c>
      <c r="F118" s="163">
        <f>F110-F117</f>
        <v>0</v>
      </c>
      <c r="G118" s="46" t="str">
        <f t="shared" si="22"/>
        <v/>
      </c>
      <c r="H118" s="163">
        <f>H110-H117</f>
        <v>0</v>
      </c>
      <c r="I118" s="46" t="str">
        <f t="shared" si="23"/>
        <v/>
      </c>
      <c r="J118" s="250"/>
    </row>
    <row r="119" spans="1:10" s="6" customFormat="1" ht="35.4" customHeight="1" x14ac:dyDescent="0.25">
      <c r="A119" s="135" t="s">
        <v>135</v>
      </c>
      <c r="B119" s="16">
        <f>'Vuosi 2021'!B120</f>
        <v>0</v>
      </c>
      <c r="C119" s="129" t="str">
        <f t="shared" si="20"/>
        <v/>
      </c>
      <c r="D119" s="16">
        <f>'Vuosi 2021'!D120</f>
        <v>0</v>
      </c>
      <c r="E119" s="46" t="str">
        <f t="shared" si="21"/>
        <v/>
      </c>
      <c r="F119" s="16">
        <f>'Vuosi 2021'!F120</f>
        <v>0</v>
      </c>
      <c r="G119" s="46" t="str">
        <f t="shared" si="22"/>
        <v/>
      </c>
      <c r="H119" s="16">
        <f>'Vuosi 2021'!H120</f>
        <v>0</v>
      </c>
      <c r="I119" s="46" t="str">
        <f t="shared" si="23"/>
        <v/>
      </c>
      <c r="J119" s="250"/>
    </row>
    <row r="120" spans="1:10" s="6" customFormat="1" ht="35.4" customHeight="1" x14ac:dyDescent="0.25">
      <c r="A120" s="135" t="s">
        <v>136</v>
      </c>
      <c r="B120" s="164">
        <f>B118+B119</f>
        <v>0</v>
      </c>
      <c r="C120" s="129" t="str">
        <f t="shared" si="20"/>
        <v/>
      </c>
      <c r="D120" s="165">
        <f>D118+D119</f>
        <v>0</v>
      </c>
      <c r="E120" s="46" t="str">
        <f t="shared" si="21"/>
        <v/>
      </c>
      <c r="F120" s="165">
        <f>F118+F119</f>
        <v>0</v>
      </c>
      <c r="G120" s="46" t="str">
        <f t="shared" si="22"/>
        <v/>
      </c>
      <c r="H120" s="165">
        <f>H118+H119</f>
        <v>0</v>
      </c>
      <c r="I120" s="46" t="str">
        <f t="shared" si="23"/>
        <v/>
      </c>
      <c r="J120" s="250"/>
    </row>
    <row r="121" spans="1:10" s="57" customFormat="1" ht="61.2" customHeight="1" thickBot="1" x14ac:dyDescent="0.35">
      <c r="A121" s="196" t="s">
        <v>137</v>
      </c>
      <c r="B121" s="198"/>
      <c r="C121" s="198"/>
      <c r="D121" s="198"/>
      <c r="E121" s="198"/>
      <c r="F121" s="198"/>
      <c r="G121" s="198"/>
      <c r="H121" s="198"/>
      <c r="I121" s="198"/>
      <c r="J121" s="250"/>
    </row>
    <row r="122" spans="1:10" s="7" customFormat="1" ht="25.05" customHeight="1" thickTop="1" x14ac:dyDescent="0.25">
      <c r="A122" s="110" t="s">
        <v>14</v>
      </c>
      <c r="B122" s="14"/>
      <c r="C122" s="14"/>
      <c r="D122" s="14"/>
      <c r="E122" s="14"/>
      <c r="F122" s="14"/>
      <c r="G122" s="14"/>
      <c r="H122" s="14"/>
      <c r="I122" s="14"/>
      <c r="J122" s="250"/>
    </row>
    <row r="123" spans="1:10" s="12" customFormat="1" ht="25.05" customHeight="1" x14ac:dyDescent="0.25">
      <c r="A123" s="18" t="s">
        <v>323</v>
      </c>
      <c r="B123" s="22"/>
      <c r="C123" s="46" t="str">
        <f>IF(B123="","",IF(B123=0,"",(B123/B$6/$A$11)))</f>
        <v/>
      </c>
      <c r="D123" s="22"/>
      <c r="E123" s="46" t="str">
        <f>IF(D123="","",IF(D123=0,"",(D123/D$6/$A$11)))</f>
        <v/>
      </c>
      <c r="F123" s="22"/>
      <c r="G123" s="46" t="str">
        <f>IF(F123="","",IF(F123=0,"",(F123/F$6/$A$11)))</f>
        <v/>
      </c>
      <c r="H123" s="22"/>
      <c r="I123" s="46" t="str">
        <f>IF(H123="","",IF(H123=0,"",(H123/H$6/$A$11)))</f>
        <v/>
      </c>
      <c r="J123" s="250"/>
    </row>
    <row r="124" spans="1:10" s="4" customFormat="1" ht="25.05" customHeight="1" x14ac:dyDescent="0.25">
      <c r="A124" s="18" t="s">
        <v>324</v>
      </c>
      <c r="B124" s="16"/>
      <c r="C124" s="129" t="str">
        <f>IF(B124="","",IF(B124=0,"",(B124/B$6/$A$11)))</f>
        <v/>
      </c>
      <c r="D124" s="16"/>
      <c r="E124" s="46" t="str">
        <f>IF(D124="","",IF(D124=0,"",(D124/D$6/$A$11)))</f>
        <v/>
      </c>
      <c r="F124" s="16"/>
      <c r="G124" s="46" t="str">
        <f>IF(F124="","",IF(F124=0,"",(F124/F$6/$A$11)))</f>
        <v/>
      </c>
      <c r="H124" s="16"/>
      <c r="I124" s="46" t="str">
        <f>IF(H124="","",IF(H124=0,"",(H124/H$6/$A$11)))</f>
        <v/>
      </c>
      <c r="J124" s="250"/>
    </row>
    <row r="125" spans="1:10" s="6" customFormat="1" ht="25.05" customHeight="1" x14ac:dyDescent="0.25">
      <c r="A125" s="18" t="s">
        <v>138</v>
      </c>
      <c r="B125" s="16"/>
      <c r="C125" s="129" t="str">
        <f>IF(B125="","",IF(B125=0,"",(B125/B$6/$A$11)))</f>
        <v/>
      </c>
      <c r="D125" s="16"/>
      <c r="E125" s="46" t="str">
        <f>IF(D125="","",IF(D125=0,"",(D125/D$6/$A$11)))</f>
        <v/>
      </c>
      <c r="F125" s="16"/>
      <c r="G125" s="46" t="str">
        <f>IF(F125="","",IF(F125=0,"",(F125/F$6/$A$11)))</f>
        <v/>
      </c>
      <c r="H125" s="16"/>
      <c r="I125" s="46" t="str">
        <f>IF(H125="","",IF(H125=0,"",(H125/H$6/$A$11)))</f>
        <v/>
      </c>
      <c r="J125" s="250"/>
    </row>
    <row r="126" spans="1:10" s="6" customFormat="1" ht="39" customHeight="1" x14ac:dyDescent="0.25">
      <c r="A126" s="104" t="s">
        <v>141</v>
      </c>
      <c r="B126" s="16"/>
      <c r="C126" s="129" t="str">
        <f>IF(B126="","",IF(B126=0,"",(B126/B$6/$A$11)))</f>
        <v/>
      </c>
      <c r="D126" s="16"/>
      <c r="E126" s="46" t="str">
        <f>IF(D126="","",IF(D126=0,"",(D126/D$6/$A$11)))</f>
        <v/>
      </c>
      <c r="F126" s="16"/>
      <c r="G126" s="46" t="str">
        <f>IF(F126="","",IF(F126=0,"",(F126/F$6/$A$11)))</f>
        <v/>
      </c>
      <c r="H126" s="16"/>
      <c r="I126" s="46" t="str">
        <f>IF(H126="","",IF(H126=0,"",(H126/H$6/$A$11)))</f>
        <v/>
      </c>
      <c r="J126" s="250"/>
    </row>
    <row r="127" spans="1:10" s="6" customFormat="1" ht="25.05" customHeight="1" x14ac:dyDescent="0.25">
      <c r="A127" s="137" t="s">
        <v>320</v>
      </c>
      <c r="B127" s="55">
        <f>SUM(B123:B126)</f>
        <v>0</v>
      </c>
      <c r="C127" s="129" t="str">
        <f>IF(B127="","",IF(B127=0,"",(B127/B$6/$A$11)))</f>
        <v/>
      </c>
      <c r="D127" s="55">
        <f>SUM(D123:D126)</f>
        <v>0</v>
      </c>
      <c r="E127" s="46" t="str">
        <f>IF(D127="","",IF(D127=0,"",(D127/D$6/$A$11)))</f>
        <v/>
      </c>
      <c r="F127" s="55">
        <f>SUM(F123:F126)</f>
        <v>0</v>
      </c>
      <c r="G127" s="46" t="str">
        <f>IF(F127="","",IF(F127=0,"",(F127/F$6/$A$11)))</f>
        <v/>
      </c>
      <c r="H127" s="55">
        <f>SUM(H123:H126)</f>
        <v>0</v>
      </c>
      <c r="I127" s="46" t="str">
        <f>IF(H127="","",IF(H127=0,"",(H127/H$6/$A$11)))</f>
        <v/>
      </c>
      <c r="J127" s="250"/>
    </row>
    <row r="128" spans="1:10" s="12" customFormat="1" ht="35.4" customHeight="1" x14ac:dyDescent="0.25">
      <c r="A128" s="110" t="s">
        <v>15</v>
      </c>
      <c r="B128" s="14"/>
      <c r="C128" s="14"/>
      <c r="D128" s="14"/>
      <c r="E128" s="14"/>
      <c r="F128" s="14"/>
      <c r="G128" s="14"/>
      <c r="H128" s="14"/>
      <c r="I128" s="14"/>
      <c r="J128" s="250"/>
    </row>
    <row r="129" spans="1:11" s="4" customFormat="1" ht="25.05" customHeight="1" x14ac:dyDescent="0.25">
      <c r="A129" s="18" t="s">
        <v>119</v>
      </c>
      <c r="B129" s="16"/>
      <c r="C129" s="46" t="str">
        <f t="shared" ref="C129:C136" si="24">IF(B129="","",IF(B129=0,"",(B129/B$6/$A$11)))</f>
        <v/>
      </c>
      <c r="D129" s="205"/>
      <c r="E129" s="46" t="str">
        <f t="shared" ref="E129:E136" si="25">IF(D129="","",IF(D129=0,"",(D129/D$6/$A$11)))</f>
        <v/>
      </c>
      <c r="F129" s="205"/>
      <c r="G129" s="46" t="str">
        <f t="shared" ref="G129:G136" si="26">IF(F129="","",IF(F129=0,"",(F129/F$6/$A$11)))</f>
        <v/>
      </c>
      <c r="H129" s="16"/>
      <c r="I129" s="46" t="str">
        <f t="shared" ref="I129:I136" si="27">IF(H129="","",IF(H129=0,"",(H129/H$6/$A$11)))</f>
        <v/>
      </c>
      <c r="J129" s="250"/>
    </row>
    <row r="130" spans="1:11" s="6" customFormat="1" ht="25.05" customHeight="1" x14ac:dyDescent="0.25">
      <c r="A130" s="18" t="s">
        <v>325</v>
      </c>
      <c r="B130" s="16"/>
      <c r="C130" s="129" t="str">
        <f t="shared" si="24"/>
        <v/>
      </c>
      <c r="D130" s="16"/>
      <c r="E130" s="46" t="str">
        <f t="shared" si="25"/>
        <v/>
      </c>
      <c r="F130" s="16"/>
      <c r="G130" s="46" t="str">
        <f t="shared" si="26"/>
        <v/>
      </c>
      <c r="H130" s="16"/>
      <c r="I130" s="46" t="str">
        <f t="shared" si="27"/>
        <v/>
      </c>
      <c r="J130" s="250"/>
    </row>
    <row r="131" spans="1:11" s="6" customFormat="1" ht="25.05" customHeight="1" x14ac:dyDescent="0.25">
      <c r="A131" s="18" t="s">
        <v>133</v>
      </c>
      <c r="B131" s="16"/>
      <c r="C131" s="129" t="str">
        <f t="shared" si="24"/>
        <v/>
      </c>
      <c r="D131" s="16"/>
      <c r="E131" s="46" t="str">
        <f t="shared" si="25"/>
        <v/>
      </c>
      <c r="F131" s="16"/>
      <c r="G131" s="46" t="str">
        <f t="shared" si="26"/>
        <v/>
      </c>
      <c r="H131" s="16"/>
      <c r="I131" s="46" t="str">
        <f t="shared" si="27"/>
        <v/>
      </c>
      <c r="J131" s="250"/>
    </row>
    <row r="132" spans="1:11" s="12" customFormat="1" ht="25.05" customHeight="1" x14ac:dyDescent="0.25">
      <c r="A132" s="108" t="s">
        <v>126</v>
      </c>
      <c r="B132" s="22"/>
      <c r="C132" s="129" t="str">
        <f t="shared" si="24"/>
        <v/>
      </c>
      <c r="D132" s="22"/>
      <c r="E132" s="46" t="str">
        <f t="shared" si="25"/>
        <v/>
      </c>
      <c r="F132" s="22"/>
      <c r="G132" s="46" t="str">
        <f t="shared" si="26"/>
        <v/>
      </c>
      <c r="H132" s="22"/>
      <c r="I132" s="46" t="str">
        <f t="shared" si="27"/>
        <v/>
      </c>
      <c r="J132" s="250"/>
    </row>
    <row r="133" spans="1:11" s="4" customFormat="1" ht="25.05" customHeight="1" thickBot="1" x14ac:dyDescent="0.3">
      <c r="A133" s="112" t="s">
        <v>322</v>
      </c>
      <c r="B133" s="56">
        <f>SUM(B129:B132)</f>
        <v>0</v>
      </c>
      <c r="C133" s="208" t="str">
        <f t="shared" si="24"/>
        <v/>
      </c>
      <c r="D133" s="56">
        <f>SUM(D129:D132)</f>
        <v>0</v>
      </c>
      <c r="E133" s="208" t="str">
        <f t="shared" si="25"/>
        <v/>
      </c>
      <c r="F133" s="56">
        <f>SUM(F129:F132)</f>
        <v>0</v>
      </c>
      <c r="G133" s="208" t="str">
        <f t="shared" si="26"/>
        <v/>
      </c>
      <c r="H133" s="56">
        <f>SUM(H129:H132)</f>
        <v>0</v>
      </c>
      <c r="I133" s="208" t="str">
        <f t="shared" si="27"/>
        <v/>
      </c>
      <c r="J133" s="250"/>
    </row>
    <row r="134" spans="1:11" s="6" customFormat="1" ht="34.200000000000003" customHeight="1" thickTop="1" x14ac:dyDescent="0.25">
      <c r="A134" s="131" t="s">
        <v>139</v>
      </c>
      <c r="B134" s="163">
        <f>B127-B133</f>
        <v>0</v>
      </c>
      <c r="C134" s="129" t="str">
        <f t="shared" si="24"/>
        <v/>
      </c>
      <c r="D134" s="163">
        <f>D127-D133</f>
        <v>0</v>
      </c>
      <c r="E134" s="129" t="str">
        <f t="shared" si="25"/>
        <v/>
      </c>
      <c r="F134" s="163">
        <f>F127-F133</f>
        <v>0</v>
      </c>
      <c r="G134" s="129" t="str">
        <f t="shared" si="26"/>
        <v/>
      </c>
      <c r="H134" s="163">
        <f>H127-H133</f>
        <v>0</v>
      </c>
      <c r="I134" s="129" t="str">
        <f t="shared" si="27"/>
        <v/>
      </c>
      <c r="J134" s="250"/>
    </row>
    <row r="135" spans="1:11" s="6" customFormat="1" ht="36" customHeight="1" x14ac:dyDescent="0.25">
      <c r="A135" s="134" t="s">
        <v>326</v>
      </c>
      <c r="B135" s="21">
        <f>'Vuosi 2021'!B136</f>
        <v>0</v>
      </c>
      <c r="C135" s="129" t="str">
        <f t="shared" si="24"/>
        <v/>
      </c>
      <c r="D135" s="21">
        <f>'Vuosi 2021'!D136</f>
        <v>0</v>
      </c>
      <c r="E135" s="46" t="str">
        <f t="shared" si="25"/>
        <v/>
      </c>
      <c r="F135" s="21">
        <f>'Vuosi 2021'!F136</f>
        <v>0</v>
      </c>
      <c r="G135" s="46" t="str">
        <f t="shared" si="26"/>
        <v/>
      </c>
      <c r="H135" s="21">
        <f>'Vuosi 2021'!H136</f>
        <v>0</v>
      </c>
      <c r="I135" s="46" t="str">
        <f t="shared" si="27"/>
        <v/>
      </c>
      <c r="J135" s="250"/>
    </row>
    <row r="136" spans="1:11" s="6" customFormat="1" ht="36" customHeight="1" x14ac:dyDescent="0.25">
      <c r="A136" s="134" t="s">
        <v>327</v>
      </c>
      <c r="B136" s="164">
        <f>B134+B135</f>
        <v>0</v>
      </c>
      <c r="C136" s="129" t="str">
        <f t="shared" si="24"/>
        <v/>
      </c>
      <c r="D136" s="165">
        <f>D134+D135</f>
        <v>0</v>
      </c>
      <c r="E136" s="46" t="str">
        <f t="shared" si="25"/>
        <v/>
      </c>
      <c r="F136" s="165">
        <f>F134+F135</f>
        <v>0</v>
      </c>
      <c r="G136" s="46" t="str">
        <f t="shared" si="26"/>
        <v/>
      </c>
      <c r="H136" s="165">
        <f>H134+H135</f>
        <v>0</v>
      </c>
      <c r="I136" s="46" t="str">
        <f t="shared" si="27"/>
        <v/>
      </c>
      <c r="J136" s="250"/>
    </row>
    <row r="137" spans="1:11" s="57" customFormat="1" ht="64.8" customHeight="1" thickBot="1" x14ac:dyDescent="0.35">
      <c r="A137" s="196" t="s">
        <v>140</v>
      </c>
      <c r="B137" s="198"/>
      <c r="C137" s="198"/>
      <c r="D137" s="198"/>
      <c r="E137" s="198"/>
      <c r="F137" s="198"/>
      <c r="G137" s="198"/>
      <c r="H137" s="198"/>
      <c r="I137" s="198"/>
      <c r="J137" s="250"/>
    </row>
    <row r="138" spans="1:11" ht="25.05" customHeight="1" thickTop="1" x14ac:dyDescent="0.25">
      <c r="A138" s="110" t="s">
        <v>14</v>
      </c>
      <c r="B138" s="14"/>
      <c r="C138" s="14"/>
      <c r="D138" s="14"/>
      <c r="E138" s="14"/>
      <c r="F138" s="14"/>
      <c r="G138" s="14"/>
      <c r="H138" s="14"/>
      <c r="I138" s="14"/>
      <c r="J138" s="250"/>
      <c r="K138" s="5"/>
    </row>
    <row r="139" spans="1:11" s="6" customFormat="1" ht="25.05" customHeight="1" x14ac:dyDescent="0.25">
      <c r="A139" s="18" t="s">
        <v>328</v>
      </c>
      <c r="B139" s="16"/>
      <c r="C139" s="46" t="str">
        <f>IF(B139="","",IF(B139=0,"",(B139/B$6/$A$11)))</f>
        <v/>
      </c>
      <c r="D139" s="16"/>
      <c r="E139" s="46" t="str">
        <f>IF(D139="","",IF(D139=0,"",(D139/D$6/$A$11)))</f>
        <v/>
      </c>
      <c r="F139" s="16"/>
      <c r="G139" s="46" t="str">
        <f>IF(F139="","",IF(F139=0,"",(F139/F$6/$A$11)))</f>
        <v/>
      </c>
      <c r="H139" s="16"/>
      <c r="I139" s="46" t="str">
        <f>IF(H139="","",IF(H139=0,"",(H139/H$6/$A$11)))</f>
        <v/>
      </c>
      <c r="J139" s="250"/>
    </row>
    <row r="140" spans="1:11" s="6" customFormat="1" ht="25.05" customHeight="1" x14ac:dyDescent="0.25">
      <c r="A140" s="18" t="s">
        <v>329</v>
      </c>
      <c r="B140" s="16"/>
      <c r="C140" s="129" t="str">
        <f>IF(B140="","",IF(B140=0,"",(B140/B$6/$A$11)))</f>
        <v/>
      </c>
      <c r="D140" s="16"/>
      <c r="E140" s="46" t="str">
        <f>IF(D140="","",IF(D140=0,"",(D140/D$6/$A$11)))</f>
        <v/>
      </c>
      <c r="F140" s="16"/>
      <c r="G140" s="46" t="str">
        <f>IF(F140="","",IF(F140=0,"",(F140/F$6/$A$11)))</f>
        <v/>
      </c>
      <c r="H140" s="16"/>
      <c r="I140" s="46" t="str">
        <f>IF(H140="","",IF(H140=0,"",(H140/H$6/$A$11)))</f>
        <v/>
      </c>
      <c r="J140" s="250"/>
    </row>
    <row r="141" spans="1:11" ht="25.05" customHeight="1" x14ac:dyDescent="0.25">
      <c r="A141" s="18" t="s">
        <v>138</v>
      </c>
      <c r="B141" s="16"/>
      <c r="C141" s="129" t="str">
        <f>IF(B141="","",IF(B141=0,"",(B141/B$6/$A$11)))</f>
        <v/>
      </c>
      <c r="D141" s="16"/>
      <c r="E141" s="46" t="str">
        <f>IF(D141="","",IF(D141=0,"",(D141/D$6/$A$11)))</f>
        <v/>
      </c>
      <c r="F141" s="16"/>
      <c r="G141" s="46" t="str">
        <f>IF(F141="","",IF(F141=0,"",(F141/F$6/$A$11)))</f>
        <v/>
      </c>
      <c r="H141" s="16"/>
      <c r="I141" s="46" t="str">
        <f>IF(H141="","",IF(H141=0,"",(H141/H$6/$A$11)))</f>
        <v/>
      </c>
      <c r="J141" s="250"/>
    </row>
    <row r="142" spans="1:11" s="6" customFormat="1" ht="33" customHeight="1" x14ac:dyDescent="0.25">
      <c r="A142" s="104" t="s">
        <v>141</v>
      </c>
      <c r="B142" s="16"/>
      <c r="C142" s="129" t="str">
        <f>IF(B142="","",IF(B142=0,"",(B142/B$6/$A$11)))</f>
        <v/>
      </c>
      <c r="D142" s="16"/>
      <c r="E142" s="46" t="str">
        <f>IF(D142="","",IF(D142=0,"",(D142/D$6/$A$11)))</f>
        <v/>
      </c>
      <c r="F142" s="16"/>
      <c r="G142" s="46" t="str">
        <f>IF(F142="","",IF(F142=0,"",(F142/F$6/$A$11)))</f>
        <v/>
      </c>
      <c r="H142" s="16"/>
      <c r="I142" s="46" t="str">
        <f>IF(H142="","",IF(H142=0,"",(H142/H$6/$A$11)))</f>
        <v/>
      </c>
      <c r="J142" s="250"/>
    </row>
    <row r="143" spans="1:11" s="6" customFormat="1" ht="25.05" customHeight="1" x14ac:dyDescent="0.25">
      <c r="A143" s="137" t="s">
        <v>320</v>
      </c>
      <c r="B143" s="55">
        <f>SUM(B139:B142)</f>
        <v>0</v>
      </c>
      <c r="C143" s="129" t="str">
        <f>IF(B143="","",IF(B143=0,"",(B143/B$6/$A$11)))</f>
        <v/>
      </c>
      <c r="D143" s="55">
        <f>SUM(D139:D142)</f>
        <v>0</v>
      </c>
      <c r="E143" s="46" t="str">
        <f>IF(D143="","",IF(D143=0,"",(D143/D$6/$A$11)))</f>
        <v/>
      </c>
      <c r="F143" s="55">
        <f>SUM(F139:F142)</f>
        <v>0</v>
      </c>
      <c r="G143" s="46" t="str">
        <f>IF(F143="","",IF(F143=0,"",(F143/F$6/$A$11)))</f>
        <v/>
      </c>
      <c r="H143" s="55">
        <f>SUM(H139:H142)</f>
        <v>0</v>
      </c>
      <c r="I143" s="46" t="str">
        <f>IF(H143="","",IF(H143=0,"",(H143/H$6/$A$11)))</f>
        <v/>
      </c>
      <c r="J143" s="250"/>
    </row>
    <row r="144" spans="1:11" s="6" customFormat="1" ht="25.05" customHeight="1" x14ac:dyDescent="0.25">
      <c r="A144" s="110" t="s">
        <v>15</v>
      </c>
      <c r="B144" s="15"/>
      <c r="C144" s="58" t="str">
        <f>IF(B144="","",IF(B144=0,"",(B144/$B$14/#REF!)))</f>
        <v/>
      </c>
      <c r="D144" s="15"/>
      <c r="E144" s="58" t="str">
        <f>IF(D144="","",IF(D144=0,"",(D144/$B$14/#REF!)))</f>
        <v/>
      </c>
      <c r="F144" s="15"/>
      <c r="G144" s="58" t="str">
        <f>IF(F144="","",IF(F144=0,"",(F144/$B$14/#REF!)))</f>
        <v/>
      </c>
      <c r="H144" s="15"/>
      <c r="I144" s="58" t="str">
        <f>IF(H144="","",IF(H144=0,"",(H144/$B$14/#REF!)))</f>
        <v/>
      </c>
      <c r="J144" s="250"/>
    </row>
    <row r="145" spans="1:10" s="6" customFormat="1" ht="25.05" customHeight="1" x14ac:dyDescent="0.25">
      <c r="A145" s="18" t="s">
        <v>262</v>
      </c>
      <c r="B145" s="16"/>
      <c r="C145" s="46" t="str">
        <f t="shared" ref="C145:C151" si="28">IF(B145="","",IF(B145=0,"",(B145/B$6/$A$11)))</f>
        <v/>
      </c>
      <c r="D145" s="16"/>
      <c r="E145" s="46" t="str">
        <f t="shared" ref="E145:E151" si="29">IF(D145="","",IF(D145=0,"",(D145/D$6/$A$11)))</f>
        <v/>
      </c>
      <c r="F145" s="16"/>
      <c r="G145" s="46" t="str">
        <f t="shared" ref="G145:G151" si="30">IF(F145="","",IF(F145=0,"",(F145/F$6/$A$11)))</f>
        <v/>
      </c>
      <c r="H145" s="16"/>
      <c r="I145" s="46" t="str">
        <f t="shared" ref="I145:I151" si="31">IF(H145="","",IF(H145=0,"",(H145/H$6/$A$11)))</f>
        <v/>
      </c>
      <c r="J145" s="250"/>
    </row>
    <row r="146" spans="1:10" s="6" customFormat="1" ht="25.05" customHeight="1" x14ac:dyDescent="0.25">
      <c r="A146" s="18" t="s">
        <v>133</v>
      </c>
      <c r="B146" s="16"/>
      <c r="C146" s="129" t="str">
        <f t="shared" si="28"/>
        <v/>
      </c>
      <c r="D146" s="16"/>
      <c r="E146" s="46" t="str">
        <f t="shared" si="29"/>
        <v/>
      </c>
      <c r="F146" s="16"/>
      <c r="G146" s="46" t="str">
        <f t="shared" si="30"/>
        <v/>
      </c>
      <c r="H146" s="16"/>
      <c r="I146" s="46" t="str">
        <f t="shared" si="31"/>
        <v/>
      </c>
      <c r="J146" s="250"/>
    </row>
    <row r="147" spans="1:10" s="6" customFormat="1" ht="25.05" customHeight="1" x14ac:dyDescent="0.25">
      <c r="A147" s="108" t="s">
        <v>126</v>
      </c>
      <c r="B147" s="22"/>
      <c r="C147" s="129" t="str">
        <f t="shared" si="28"/>
        <v/>
      </c>
      <c r="D147" s="22"/>
      <c r="E147" s="46" t="str">
        <f t="shared" si="29"/>
        <v/>
      </c>
      <c r="F147" s="22"/>
      <c r="G147" s="46" t="str">
        <f t="shared" si="30"/>
        <v/>
      </c>
      <c r="H147" s="22"/>
      <c r="I147" s="46" t="str">
        <f t="shared" si="31"/>
        <v/>
      </c>
      <c r="J147" s="250"/>
    </row>
    <row r="148" spans="1:10" s="6" customFormat="1" ht="25.05" customHeight="1" thickBot="1" x14ac:dyDescent="0.3">
      <c r="A148" s="112" t="s">
        <v>322</v>
      </c>
      <c r="B148" s="56">
        <f>SUM(B145:B147)</f>
        <v>0</v>
      </c>
      <c r="C148" s="208" t="str">
        <f t="shared" si="28"/>
        <v/>
      </c>
      <c r="D148" s="56">
        <f>SUM(D145:D147)</f>
        <v>0</v>
      </c>
      <c r="E148" s="208" t="str">
        <f t="shared" si="29"/>
        <v/>
      </c>
      <c r="F148" s="56">
        <f>SUM(F145:F147)</f>
        <v>0</v>
      </c>
      <c r="G148" s="208" t="str">
        <f t="shared" si="30"/>
        <v/>
      </c>
      <c r="H148" s="56">
        <f>SUM(H145:H147)</f>
        <v>0</v>
      </c>
      <c r="I148" s="208" t="str">
        <f t="shared" si="31"/>
        <v/>
      </c>
      <c r="J148" s="250"/>
    </row>
    <row r="149" spans="1:10" s="6" customFormat="1" ht="32.4" customHeight="1" thickTop="1" x14ac:dyDescent="0.25">
      <c r="A149" s="131" t="s">
        <v>142</v>
      </c>
      <c r="B149" s="163">
        <f>B143-B148</f>
        <v>0</v>
      </c>
      <c r="C149" s="129" t="str">
        <f t="shared" si="28"/>
        <v/>
      </c>
      <c r="D149" s="163">
        <f>D143-D148</f>
        <v>0</v>
      </c>
      <c r="E149" s="129" t="str">
        <f t="shared" si="29"/>
        <v/>
      </c>
      <c r="F149" s="163">
        <f>F143-F148</f>
        <v>0</v>
      </c>
      <c r="G149" s="129" t="str">
        <f t="shared" si="30"/>
        <v/>
      </c>
      <c r="H149" s="163">
        <f>H143-H148</f>
        <v>0</v>
      </c>
      <c r="I149" s="129" t="str">
        <f t="shared" si="31"/>
        <v/>
      </c>
      <c r="J149" s="250"/>
    </row>
    <row r="150" spans="1:10" s="6" customFormat="1" ht="32.4" customHeight="1" x14ac:dyDescent="0.25">
      <c r="A150" s="134" t="s">
        <v>143</v>
      </c>
      <c r="B150" s="16">
        <f>'Vuosi 2021'!B151</f>
        <v>0</v>
      </c>
      <c r="C150" s="129" t="str">
        <f t="shared" si="28"/>
        <v/>
      </c>
      <c r="D150" s="16">
        <f>'Vuosi 2021'!D151</f>
        <v>0</v>
      </c>
      <c r="E150" s="46" t="str">
        <f t="shared" si="29"/>
        <v/>
      </c>
      <c r="F150" s="16">
        <f>'Vuosi 2021'!F151</f>
        <v>0</v>
      </c>
      <c r="G150" s="46" t="str">
        <f t="shared" si="30"/>
        <v/>
      </c>
      <c r="H150" s="16">
        <f>'Vuosi 2021'!H151</f>
        <v>0</v>
      </c>
      <c r="I150" s="46" t="str">
        <f t="shared" si="31"/>
        <v/>
      </c>
      <c r="J150" s="250"/>
    </row>
    <row r="151" spans="1:10" s="6" customFormat="1" ht="32.4" customHeight="1" x14ac:dyDescent="0.25">
      <c r="A151" s="134" t="s">
        <v>330</v>
      </c>
      <c r="B151" s="164">
        <f>B149+B150</f>
        <v>0</v>
      </c>
      <c r="C151" s="129" t="str">
        <f t="shared" si="28"/>
        <v/>
      </c>
      <c r="D151" s="165">
        <f>D149+D150</f>
        <v>0</v>
      </c>
      <c r="E151" s="46" t="str">
        <f t="shared" si="29"/>
        <v/>
      </c>
      <c r="F151" s="165">
        <f>F149+F150</f>
        <v>0</v>
      </c>
      <c r="G151" s="46" t="str">
        <f t="shared" si="30"/>
        <v/>
      </c>
      <c r="H151" s="165">
        <f>H149+H150</f>
        <v>0</v>
      </c>
      <c r="I151" s="46" t="str">
        <f t="shared" si="31"/>
        <v/>
      </c>
      <c r="J151" s="250"/>
    </row>
    <row r="152" spans="1:10" s="57" customFormat="1" ht="51.6" customHeight="1" thickBot="1" x14ac:dyDescent="0.35">
      <c r="A152" s="196" t="s">
        <v>144</v>
      </c>
      <c r="B152" s="198"/>
      <c r="C152" s="198"/>
      <c r="D152" s="198"/>
      <c r="E152" s="198"/>
      <c r="F152" s="198"/>
      <c r="G152" s="198"/>
      <c r="H152" s="198"/>
      <c r="I152" s="198"/>
      <c r="J152" s="250"/>
    </row>
    <row r="153" spans="1:10" ht="25.05" customHeight="1" thickTop="1" x14ac:dyDescent="0.25">
      <c r="A153" s="110" t="s">
        <v>14</v>
      </c>
      <c r="B153" s="14"/>
      <c r="C153" s="14"/>
      <c r="D153" s="14"/>
      <c r="E153" s="14"/>
      <c r="F153" s="14"/>
      <c r="G153" s="14"/>
      <c r="H153" s="14"/>
      <c r="I153" s="14"/>
      <c r="J153" s="250"/>
    </row>
    <row r="154" spans="1:10" s="6" customFormat="1" ht="25.05" customHeight="1" x14ac:dyDescent="0.3">
      <c r="A154" s="18" t="s">
        <v>331</v>
      </c>
      <c r="B154" s="16"/>
      <c r="C154" s="46" t="str">
        <f>IF(B154="","",IF(B154=0,"",(B154/B$6/$A$11)))</f>
        <v/>
      </c>
      <c r="D154" s="205"/>
      <c r="E154" s="46" t="str">
        <f>IF(D154="","",IF(D154=0,"",(D154/D$6/$A$11)))</f>
        <v/>
      </c>
      <c r="F154" s="205"/>
      <c r="G154" s="46" t="str">
        <f>IF(F154="","",IF(F154=0,"",(F154/F$6/$A$11)))</f>
        <v/>
      </c>
      <c r="H154" s="16"/>
      <c r="I154" s="46" t="str">
        <f>IF(H154="","",IF(H154=0,"",(H154/H$6/$A$11)))</f>
        <v/>
      </c>
      <c r="J154" s="255"/>
    </row>
    <row r="155" spans="1:10" s="6" customFormat="1" ht="25.05" customHeight="1" x14ac:dyDescent="0.25">
      <c r="A155" s="18" t="s">
        <v>332</v>
      </c>
      <c r="B155" s="16"/>
      <c r="C155" s="129" t="str">
        <f>IF(B155="","",IF(B155=0,"",(B155/B$6/$A$11)))</f>
        <v/>
      </c>
      <c r="D155" s="16"/>
      <c r="E155" s="46" t="str">
        <f>IF(D155="","",IF(D155=0,"",(D155/D$6/$A$11)))</f>
        <v/>
      </c>
      <c r="F155" s="16"/>
      <c r="G155" s="46" t="str">
        <f>IF(F155="","",IF(F155=0,"",(F155/F$6/$A$11)))</f>
        <v/>
      </c>
      <c r="H155" s="16"/>
      <c r="I155" s="46" t="str">
        <f>IF(H155="","",IF(H155=0,"",(H155/H$6/$A$11)))</f>
        <v/>
      </c>
      <c r="J155" s="250"/>
    </row>
    <row r="156" spans="1:10" s="6" customFormat="1" ht="35.4" customHeight="1" x14ac:dyDescent="0.25">
      <c r="A156" s="18" t="s">
        <v>333</v>
      </c>
      <c r="B156" s="16"/>
      <c r="C156" s="129" t="str">
        <f>IF(B156="","",IF(B156=0,"",(B156/B$6/$A$11)))</f>
        <v/>
      </c>
      <c r="D156" s="16"/>
      <c r="E156" s="46" t="str">
        <f>IF(D156="","",IF(D156=0,"",(D156/D$6/$A$11)))</f>
        <v/>
      </c>
      <c r="F156" s="16"/>
      <c r="G156" s="46" t="str">
        <f>IF(F156="","",IF(F156=0,"",(F156/F$6/$A$11)))</f>
        <v/>
      </c>
      <c r="H156" s="16"/>
      <c r="I156" s="46" t="str">
        <f>IF(H156="","",IF(H156=0,"",(H156/H$6/$A$11)))</f>
        <v/>
      </c>
      <c r="J156" s="250"/>
    </row>
    <row r="157" spans="1:10" s="6" customFormat="1" ht="35.4" customHeight="1" x14ac:dyDescent="0.25">
      <c r="A157" s="104" t="s">
        <v>141</v>
      </c>
      <c r="B157" s="16"/>
      <c r="C157" s="129" t="str">
        <f>IF(B157="","",IF(B157=0,"",(B157/B$6/$A$11)))</f>
        <v/>
      </c>
      <c r="D157" s="16"/>
      <c r="E157" s="46" t="str">
        <f>IF(D157="","",IF(D157=0,"",(D157/D$6/$A$11)))</f>
        <v/>
      </c>
      <c r="F157" s="16"/>
      <c r="G157" s="46" t="str">
        <f>IF(F157="","",IF(F157=0,"",(F157/F$6/$A$11)))</f>
        <v/>
      </c>
      <c r="H157" s="16"/>
      <c r="I157" s="46" t="str">
        <f>IF(H157="","",IF(H157=0,"",(H157/H$6/$A$11)))</f>
        <v/>
      </c>
      <c r="J157" s="250"/>
    </row>
    <row r="158" spans="1:10" s="6" customFormat="1" ht="25.05" customHeight="1" x14ac:dyDescent="0.25">
      <c r="A158" s="137" t="s">
        <v>320</v>
      </c>
      <c r="B158" s="55">
        <f>SUM(B154:B157)</f>
        <v>0</v>
      </c>
      <c r="C158" s="129" t="str">
        <f>IF(B158="","",IF(B158=0,"",(B158/B$6/$A$11)))</f>
        <v/>
      </c>
      <c r="D158" s="55">
        <f>SUM(D154:D157)</f>
        <v>0</v>
      </c>
      <c r="E158" s="46" t="str">
        <f>IF(D158="","",IF(D158=0,"",(D158/D$6/$A$11)))</f>
        <v/>
      </c>
      <c r="F158" s="55">
        <f>SUM(F154:F157)</f>
        <v>0</v>
      </c>
      <c r="G158" s="46" t="str">
        <f>IF(F158="","",IF(F158=0,"",(F158/F$6/$A$11)))</f>
        <v/>
      </c>
      <c r="H158" s="55">
        <f>SUM(H154:H157)</f>
        <v>0</v>
      </c>
      <c r="I158" s="46" t="str">
        <f>IF(H158="","",IF(H158=0,"",(H158/H$6/$A$11)))</f>
        <v/>
      </c>
      <c r="J158" s="250"/>
    </row>
    <row r="159" spans="1:10" s="6" customFormat="1" ht="35.4" customHeight="1" x14ac:dyDescent="0.3">
      <c r="A159" s="110" t="s">
        <v>15</v>
      </c>
      <c r="B159" s="14"/>
      <c r="C159" s="14"/>
      <c r="D159" s="14"/>
      <c r="E159" s="14"/>
      <c r="F159" s="14"/>
      <c r="G159" s="14"/>
      <c r="H159" s="14"/>
      <c r="I159" s="14"/>
      <c r="J159" s="255"/>
    </row>
    <row r="160" spans="1:10" s="6" customFormat="1" ht="25.05" customHeight="1" x14ac:dyDescent="0.25">
      <c r="A160" s="18" t="s">
        <v>119</v>
      </c>
      <c r="B160" s="16"/>
      <c r="C160" s="46" t="str">
        <f t="shared" ref="C160:C167" si="32">IF(B160="","",IF(B160=0,"",(B160/B$6/$A$11)))</f>
        <v/>
      </c>
      <c r="D160" s="205"/>
      <c r="E160" s="46" t="str">
        <f t="shared" ref="E160:E167" si="33">IF(D160="","",IF(D160=0,"",(D160/D$6/$A$11)))</f>
        <v/>
      </c>
      <c r="F160" s="205"/>
      <c r="G160" s="46" t="str">
        <f t="shared" ref="G160:G167" si="34">IF(F160="","",IF(F160=0,"",(F160/F$6/$A$11)))</f>
        <v/>
      </c>
      <c r="H160" s="16"/>
      <c r="I160" s="46" t="str">
        <f t="shared" ref="I160:I167" si="35">IF(H160="","",IF(H160=0,"",(H160/H$6/$A$11)))</f>
        <v/>
      </c>
      <c r="J160" s="254"/>
    </row>
    <row r="161" spans="1:10" s="6" customFormat="1" ht="25.05" customHeight="1" x14ac:dyDescent="0.25">
      <c r="A161" s="18" t="s">
        <v>146</v>
      </c>
      <c r="B161" s="16"/>
      <c r="C161" s="129" t="str">
        <f t="shared" si="32"/>
        <v/>
      </c>
      <c r="D161" s="16"/>
      <c r="E161" s="46" t="str">
        <f t="shared" si="33"/>
        <v/>
      </c>
      <c r="F161" s="16"/>
      <c r="G161" s="46" t="str">
        <f t="shared" si="34"/>
        <v/>
      </c>
      <c r="H161" s="16"/>
      <c r="I161" s="46" t="str">
        <f t="shared" si="35"/>
        <v/>
      </c>
      <c r="J161" s="254"/>
    </row>
    <row r="162" spans="1:10" s="6" customFormat="1" ht="25.05" customHeight="1" x14ac:dyDescent="0.25">
      <c r="A162" s="18" t="s">
        <v>133</v>
      </c>
      <c r="B162" s="16"/>
      <c r="C162" s="129" t="str">
        <f t="shared" si="32"/>
        <v/>
      </c>
      <c r="D162" s="16"/>
      <c r="E162" s="46" t="str">
        <f t="shared" si="33"/>
        <v/>
      </c>
      <c r="F162" s="16"/>
      <c r="G162" s="46" t="str">
        <f t="shared" si="34"/>
        <v/>
      </c>
      <c r="H162" s="16"/>
      <c r="I162" s="46" t="str">
        <f t="shared" si="35"/>
        <v/>
      </c>
      <c r="J162" s="250"/>
    </row>
    <row r="163" spans="1:10" ht="25.05" customHeight="1" x14ac:dyDescent="0.25">
      <c r="A163" s="111" t="s">
        <v>126</v>
      </c>
      <c r="B163" s="22"/>
      <c r="C163" s="129" t="str">
        <f t="shared" si="32"/>
        <v/>
      </c>
      <c r="D163" s="22"/>
      <c r="E163" s="46" t="str">
        <f t="shared" si="33"/>
        <v/>
      </c>
      <c r="F163" s="22"/>
      <c r="G163" s="46" t="str">
        <f t="shared" si="34"/>
        <v/>
      </c>
      <c r="H163" s="22"/>
      <c r="I163" s="46" t="str">
        <f t="shared" si="35"/>
        <v/>
      </c>
      <c r="J163" s="250"/>
    </row>
    <row r="164" spans="1:10" s="6" customFormat="1" ht="36" customHeight="1" thickBot="1" x14ac:dyDescent="0.3">
      <c r="A164" s="112" t="s">
        <v>322</v>
      </c>
      <c r="B164" s="56">
        <f>SUM(B160:B163)</f>
        <v>0</v>
      </c>
      <c r="C164" s="208" t="str">
        <f t="shared" si="32"/>
        <v/>
      </c>
      <c r="D164" s="56">
        <f>SUM(D160:D163)</f>
        <v>0</v>
      </c>
      <c r="E164" s="208" t="str">
        <f t="shared" si="33"/>
        <v/>
      </c>
      <c r="F164" s="56">
        <f>SUM(F160:F163)</f>
        <v>0</v>
      </c>
      <c r="G164" s="208" t="str">
        <f t="shared" si="34"/>
        <v/>
      </c>
      <c r="H164" s="56">
        <f>SUM(H160:H163)</f>
        <v>0</v>
      </c>
      <c r="I164" s="208" t="str">
        <f t="shared" si="35"/>
        <v/>
      </c>
      <c r="J164" s="250"/>
    </row>
    <row r="165" spans="1:10" s="6" customFormat="1" ht="39" customHeight="1" thickTop="1" x14ac:dyDescent="0.25">
      <c r="A165" s="131" t="s">
        <v>147</v>
      </c>
      <c r="B165" s="163">
        <f>B158-B164</f>
        <v>0</v>
      </c>
      <c r="C165" s="129" t="str">
        <f t="shared" si="32"/>
        <v/>
      </c>
      <c r="D165" s="163">
        <f>D158-D164</f>
        <v>0</v>
      </c>
      <c r="E165" s="129" t="str">
        <f t="shared" si="33"/>
        <v/>
      </c>
      <c r="F165" s="163">
        <f>F158-F164</f>
        <v>0</v>
      </c>
      <c r="G165" s="129" t="str">
        <f t="shared" si="34"/>
        <v/>
      </c>
      <c r="H165" s="163">
        <f>H158-H164</f>
        <v>0</v>
      </c>
      <c r="I165" s="129" t="str">
        <f t="shared" si="35"/>
        <v/>
      </c>
      <c r="J165" s="250"/>
    </row>
    <row r="166" spans="1:10" s="6" customFormat="1" ht="36" customHeight="1" x14ac:dyDescent="0.25">
      <c r="A166" s="134" t="s">
        <v>148</v>
      </c>
      <c r="B166" s="16">
        <f>'Vuosi 2021'!B167</f>
        <v>0</v>
      </c>
      <c r="C166" s="129" t="str">
        <f t="shared" si="32"/>
        <v/>
      </c>
      <c r="D166" s="16">
        <f>'Vuosi 2021'!D167</f>
        <v>0</v>
      </c>
      <c r="E166" s="46" t="str">
        <f t="shared" si="33"/>
        <v/>
      </c>
      <c r="F166" s="16">
        <f>'Vuosi 2021'!F167</f>
        <v>0</v>
      </c>
      <c r="G166" s="46" t="str">
        <f t="shared" si="34"/>
        <v/>
      </c>
      <c r="H166" s="16">
        <f>'Vuosi 2021'!H167</f>
        <v>0</v>
      </c>
      <c r="I166" s="46" t="str">
        <f t="shared" si="35"/>
        <v/>
      </c>
      <c r="J166" s="250"/>
    </row>
    <row r="167" spans="1:10" s="6" customFormat="1" ht="36" customHeight="1" x14ac:dyDescent="0.25">
      <c r="A167" s="134" t="s">
        <v>334</v>
      </c>
      <c r="B167" s="164">
        <f>B165+B166</f>
        <v>0</v>
      </c>
      <c r="C167" s="129" t="str">
        <f t="shared" si="32"/>
        <v/>
      </c>
      <c r="D167" s="165">
        <f>D165+D166</f>
        <v>0</v>
      </c>
      <c r="E167" s="46" t="str">
        <f t="shared" si="33"/>
        <v/>
      </c>
      <c r="F167" s="165">
        <f>F165+F166</f>
        <v>0</v>
      </c>
      <c r="G167" s="46" t="str">
        <f t="shared" si="34"/>
        <v/>
      </c>
      <c r="H167" s="165">
        <f>H165+H166</f>
        <v>0</v>
      </c>
      <c r="I167" s="46" t="str">
        <f t="shared" si="35"/>
        <v/>
      </c>
      <c r="J167" s="250"/>
    </row>
    <row r="168" spans="1:10" s="51" customFormat="1" ht="55.8" customHeight="1" thickBot="1" x14ac:dyDescent="0.35">
      <c r="A168" s="196" t="s">
        <v>149</v>
      </c>
      <c r="B168" s="198"/>
      <c r="C168" s="198"/>
      <c r="D168" s="198"/>
      <c r="E168" s="198"/>
      <c r="F168" s="198"/>
      <c r="G168" s="198"/>
      <c r="H168" s="198"/>
      <c r="I168" s="198"/>
      <c r="J168" s="250"/>
    </row>
    <row r="169" spans="1:10" s="6" customFormat="1" ht="36.6" customHeight="1" thickTop="1" x14ac:dyDescent="0.25">
      <c r="A169" s="190" t="s">
        <v>150</v>
      </c>
      <c r="B169" s="191">
        <f>'Vuosi 2021'!B177</f>
        <v>0</v>
      </c>
      <c r="C169" s="129" t="str">
        <f t="shared" ref="C169:C177" si="36">IF(B169="","",IF(B169=0,"",(B169/B$6/$A$11)))</f>
        <v/>
      </c>
      <c r="D169" s="191">
        <f>'Vuosi 2021'!D177</f>
        <v>0</v>
      </c>
      <c r="E169" s="46" t="str">
        <f t="shared" ref="E169:E177" si="37">IF(D169="","",IF(D169=0,"",(D169/D$6/$A$11)))</f>
        <v/>
      </c>
      <c r="F169" s="191">
        <f>'Vuosi 2021'!F177</f>
        <v>0</v>
      </c>
      <c r="G169" s="46" t="str">
        <f t="shared" ref="G169:G177" si="38">IF(F169="","",IF(F169=0,"",(F169/F$6/$A$11)))</f>
        <v/>
      </c>
      <c r="H169" s="191">
        <f>'Vuosi 2021'!H177</f>
        <v>0</v>
      </c>
      <c r="I169" s="46" t="str">
        <f t="shared" ref="I169:I177" si="39">IF(H169="","",IF(H169=0,"",(H169/H$6/$A$11)))</f>
        <v/>
      </c>
      <c r="J169" s="250"/>
    </row>
    <row r="170" spans="1:10" s="7" customFormat="1" ht="36.6" customHeight="1" x14ac:dyDescent="0.25">
      <c r="A170" s="18" t="s">
        <v>151</v>
      </c>
      <c r="B170" s="16"/>
      <c r="C170" s="129" t="str">
        <f t="shared" si="36"/>
        <v/>
      </c>
      <c r="D170" s="16"/>
      <c r="E170" s="46" t="str">
        <f t="shared" si="37"/>
        <v/>
      </c>
      <c r="F170" s="16"/>
      <c r="G170" s="46" t="str">
        <f t="shared" si="38"/>
        <v/>
      </c>
      <c r="H170" s="16"/>
      <c r="I170" s="46" t="str">
        <f t="shared" si="39"/>
        <v/>
      </c>
      <c r="J170" s="250"/>
    </row>
    <row r="171" spans="1:10" s="7" customFormat="1" ht="36.6" customHeight="1" x14ac:dyDescent="0.25">
      <c r="A171" s="18" t="s">
        <v>62</v>
      </c>
      <c r="B171" s="16"/>
      <c r="C171" s="129" t="str">
        <f t="shared" si="36"/>
        <v/>
      </c>
      <c r="D171" s="16"/>
      <c r="E171" s="46" t="str">
        <f t="shared" si="37"/>
        <v/>
      </c>
      <c r="F171" s="16"/>
      <c r="G171" s="46" t="str">
        <f t="shared" si="38"/>
        <v/>
      </c>
      <c r="H171" s="16"/>
      <c r="I171" s="46" t="str">
        <f t="shared" si="39"/>
        <v/>
      </c>
      <c r="J171" s="250"/>
    </row>
    <row r="172" spans="1:10" s="7" customFormat="1" ht="36.6" customHeight="1" x14ac:dyDescent="0.25">
      <c r="A172" s="18" t="s">
        <v>436</v>
      </c>
      <c r="B172" s="16"/>
      <c r="C172" s="129" t="str">
        <f t="shared" si="36"/>
        <v/>
      </c>
      <c r="D172" s="16"/>
      <c r="E172" s="46" t="str">
        <f t="shared" si="37"/>
        <v/>
      </c>
      <c r="F172" s="16"/>
      <c r="G172" s="46" t="str">
        <f t="shared" si="38"/>
        <v/>
      </c>
      <c r="H172" s="16"/>
      <c r="I172" s="46" t="str">
        <f t="shared" si="39"/>
        <v/>
      </c>
      <c r="J172" s="250"/>
    </row>
    <row r="173" spans="1:10" ht="36.6" customHeight="1" x14ac:dyDescent="0.25">
      <c r="A173" s="18" t="s">
        <v>152</v>
      </c>
      <c r="B173" s="16"/>
      <c r="C173" s="129" t="str">
        <f t="shared" si="36"/>
        <v/>
      </c>
      <c r="D173" s="16"/>
      <c r="E173" s="46" t="str">
        <f t="shared" si="37"/>
        <v/>
      </c>
      <c r="F173" s="16"/>
      <c r="G173" s="46" t="str">
        <f t="shared" si="38"/>
        <v/>
      </c>
      <c r="H173" s="16"/>
      <c r="I173" s="46" t="str">
        <f t="shared" si="39"/>
        <v/>
      </c>
      <c r="J173" s="250"/>
    </row>
    <row r="174" spans="1:10" ht="36.6" customHeight="1" x14ac:dyDescent="0.25">
      <c r="A174" s="18" t="s">
        <v>63</v>
      </c>
      <c r="B174" s="16"/>
      <c r="C174" s="129" t="str">
        <f t="shared" si="36"/>
        <v/>
      </c>
      <c r="D174" s="16"/>
      <c r="E174" s="46" t="str">
        <f t="shared" si="37"/>
        <v/>
      </c>
      <c r="F174" s="16"/>
      <c r="G174" s="46" t="str">
        <f t="shared" si="38"/>
        <v/>
      </c>
      <c r="H174" s="16"/>
      <c r="I174" s="46" t="str">
        <f t="shared" si="39"/>
        <v/>
      </c>
      <c r="J174" s="250"/>
    </row>
    <row r="175" spans="1:10" ht="36.6" customHeight="1" x14ac:dyDescent="0.25">
      <c r="A175" s="113" t="s">
        <v>153</v>
      </c>
      <c r="B175" s="16"/>
      <c r="C175" s="129" t="str">
        <f t="shared" si="36"/>
        <v/>
      </c>
      <c r="D175" s="16"/>
      <c r="E175" s="46" t="str">
        <f t="shared" si="37"/>
        <v/>
      </c>
      <c r="F175" s="16"/>
      <c r="G175" s="46" t="str">
        <f t="shared" si="38"/>
        <v/>
      </c>
      <c r="H175" s="16"/>
      <c r="I175" s="46" t="str">
        <f t="shared" si="39"/>
        <v/>
      </c>
      <c r="J175" s="250"/>
    </row>
    <row r="176" spans="1:10" ht="36.6" customHeight="1" thickBot="1" x14ac:dyDescent="0.3">
      <c r="A176" s="138" t="s">
        <v>154</v>
      </c>
      <c r="B176" s="19"/>
      <c r="C176" s="208" t="str">
        <f t="shared" si="36"/>
        <v/>
      </c>
      <c r="D176" s="19"/>
      <c r="E176" s="208" t="str">
        <f t="shared" si="37"/>
        <v/>
      </c>
      <c r="F176" s="19"/>
      <c r="G176" s="208" t="str">
        <f t="shared" si="38"/>
        <v/>
      </c>
      <c r="H176" s="19"/>
      <c r="I176" s="208" t="str">
        <f t="shared" si="39"/>
        <v/>
      </c>
      <c r="J176" s="250"/>
    </row>
    <row r="177" spans="1:10" ht="36.6" customHeight="1" thickTop="1" x14ac:dyDescent="0.25">
      <c r="A177" s="139" t="s">
        <v>335</v>
      </c>
      <c r="B177" s="166">
        <f>SUM(B169:B176)</f>
        <v>0</v>
      </c>
      <c r="C177" s="129" t="str">
        <f t="shared" si="36"/>
        <v/>
      </c>
      <c r="D177" s="166">
        <f>SUM(D169:D176)</f>
        <v>0</v>
      </c>
      <c r="E177" s="129" t="str">
        <f t="shared" si="37"/>
        <v/>
      </c>
      <c r="F177" s="166">
        <f>SUM(F169:F176)</f>
        <v>0</v>
      </c>
      <c r="G177" s="129" t="str">
        <f t="shared" si="38"/>
        <v/>
      </c>
      <c r="H177" s="166">
        <f>SUM(H169:H176)</f>
        <v>0</v>
      </c>
      <c r="I177" s="129" t="str">
        <f t="shared" si="39"/>
        <v/>
      </c>
      <c r="J177" s="250"/>
    </row>
    <row r="178" spans="1:10" s="51" customFormat="1" ht="67.8" customHeight="1" thickBot="1" x14ac:dyDescent="0.35">
      <c r="A178" s="199" t="s">
        <v>155</v>
      </c>
      <c r="B178" s="198"/>
      <c r="C178" s="198"/>
      <c r="D178" s="198"/>
      <c r="E178" s="198"/>
      <c r="F178" s="198"/>
      <c r="G178" s="198"/>
      <c r="H178" s="198"/>
      <c r="I178" s="198"/>
      <c r="J178" s="250"/>
    </row>
    <row r="179" spans="1:10" ht="39" customHeight="1" thickTop="1" x14ac:dyDescent="0.25">
      <c r="A179" s="192" t="s">
        <v>336</v>
      </c>
      <c r="B179" s="193">
        <f>B60</f>
        <v>0</v>
      </c>
      <c r="C179" s="129" t="str">
        <f t="shared" ref="C179:C187" si="40">IF(B179="","",IF(B179=0,"",(B179/B$6/$A$11)))</f>
        <v/>
      </c>
      <c r="D179" s="193">
        <f>D60</f>
        <v>0</v>
      </c>
      <c r="E179" s="46" t="str">
        <f t="shared" ref="E179:E187" si="41">IF(D179="","",IF(D179=0,"",(D179/D$6/$A$11)))</f>
        <v/>
      </c>
      <c r="F179" s="193">
        <f>F60</f>
        <v>0</v>
      </c>
      <c r="G179" s="46" t="str">
        <f t="shared" ref="G179:G187" si="42">IF(F179="","",IF(F179=0,"",(F179/F$6/$A$11)))</f>
        <v/>
      </c>
      <c r="H179" s="193">
        <f>H60</f>
        <v>0</v>
      </c>
      <c r="I179" s="46" t="str">
        <f t="shared" ref="I179:I187" si="43">IF(H179="","",IF(H179=0,"",(H179/H$6/$A$11)))</f>
        <v/>
      </c>
      <c r="J179" s="250"/>
    </row>
    <row r="180" spans="1:10" ht="39" customHeight="1" thickBot="1" x14ac:dyDescent="0.3">
      <c r="A180" s="159" t="s">
        <v>337</v>
      </c>
      <c r="B180" s="60">
        <f>B104</f>
        <v>0</v>
      </c>
      <c r="C180" s="208" t="str">
        <f t="shared" si="40"/>
        <v/>
      </c>
      <c r="D180" s="60">
        <f>D104</f>
        <v>0</v>
      </c>
      <c r="E180" s="208" t="str">
        <f t="shared" si="41"/>
        <v/>
      </c>
      <c r="F180" s="60">
        <f>F104</f>
        <v>0</v>
      </c>
      <c r="G180" s="208" t="str">
        <f t="shared" si="42"/>
        <v/>
      </c>
      <c r="H180" s="60">
        <f>H104</f>
        <v>0</v>
      </c>
      <c r="I180" s="208" t="str">
        <f t="shared" si="43"/>
        <v/>
      </c>
      <c r="J180" s="250"/>
    </row>
    <row r="181" spans="1:10" ht="39" customHeight="1" thickTop="1" x14ac:dyDescent="0.25">
      <c r="A181" s="160" t="s">
        <v>338</v>
      </c>
      <c r="B181" s="162">
        <f>SUM(B179:B180)</f>
        <v>0</v>
      </c>
      <c r="C181" s="129" t="str">
        <f t="shared" si="40"/>
        <v/>
      </c>
      <c r="D181" s="162">
        <f>SUM(D179:D180)</f>
        <v>0</v>
      </c>
      <c r="E181" s="129" t="str">
        <f t="shared" si="41"/>
        <v/>
      </c>
      <c r="F181" s="162">
        <f>SUM(F179:F180)</f>
        <v>0</v>
      </c>
      <c r="G181" s="129" t="str">
        <f t="shared" si="42"/>
        <v/>
      </c>
      <c r="H181" s="162">
        <f>SUM(H179:H180)</f>
        <v>0</v>
      </c>
      <c r="I181" s="129" t="str">
        <f t="shared" si="43"/>
        <v/>
      </c>
      <c r="J181" s="250"/>
    </row>
    <row r="182" spans="1:10" ht="39" customHeight="1" x14ac:dyDescent="0.25">
      <c r="A182" s="151" t="s">
        <v>339</v>
      </c>
      <c r="B182" s="59">
        <f>B120</f>
        <v>0</v>
      </c>
      <c r="C182" s="129" t="str">
        <f t="shared" si="40"/>
        <v/>
      </c>
      <c r="D182" s="59">
        <f>D120</f>
        <v>0</v>
      </c>
      <c r="E182" s="46" t="str">
        <f t="shared" si="41"/>
        <v/>
      </c>
      <c r="F182" s="59">
        <f>F120</f>
        <v>0</v>
      </c>
      <c r="G182" s="46" t="str">
        <f t="shared" si="42"/>
        <v/>
      </c>
      <c r="H182" s="59">
        <f>H120</f>
        <v>0</v>
      </c>
      <c r="I182" s="46" t="str">
        <f t="shared" si="43"/>
        <v/>
      </c>
      <c r="J182" s="250"/>
    </row>
    <row r="183" spans="1:10" ht="39" customHeight="1" x14ac:dyDescent="0.25">
      <c r="A183" s="151" t="s">
        <v>340</v>
      </c>
      <c r="B183" s="59">
        <f>B136</f>
        <v>0</v>
      </c>
      <c r="C183" s="129" t="str">
        <f t="shared" si="40"/>
        <v/>
      </c>
      <c r="D183" s="59">
        <f>D136</f>
        <v>0</v>
      </c>
      <c r="E183" s="46" t="str">
        <f t="shared" si="41"/>
        <v/>
      </c>
      <c r="F183" s="59">
        <f>F136</f>
        <v>0</v>
      </c>
      <c r="G183" s="46" t="str">
        <f t="shared" si="42"/>
        <v/>
      </c>
      <c r="H183" s="59">
        <f>H136</f>
        <v>0</v>
      </c>
      <c r="I183" s="46" t="str">
        <f t="shared" si="43"/>
        <v/>
      </c>
      <c r="J183" s="250"/>
    </row>
    <row r="184" spans="1:10" ht="39" customHeight="1" x14ac:dyDescent="0.25">
      <c r="A184" s="151" t="s">
        <v>341</v>
      </c>
      <c r="B184" s="59">
        <f>B151</f>
        <v>0</v>
      </c>
      <c r="C184" s="129" t="str">
        <f t="shared" si="40"/>
        <v/>
      </c>
      <c r="D184" s="59">
        <f>D151</f>
        <v>0</v>
      </c>
      <c r="E184" s="46" t="str">
        <f t="shared" si="41"/>
        <v/>
      </c>
      <c r="F184" s="59">
        <f>F151</f>
        <v>0</v>
      </c>
      <c r="G184" s="46" t="str">
        <f t="shared" si="42"/>
        <v/>
      </c>
      <c r="H184" s="59">
        <f>H151</f>
        <v>0</v>
      </c>
      <c r="I184" s="46" t="str">
        <f t="shared" si="43"/>
        <v/>
      </c>
      <c r="J184" s="250"/>
    </row>
    <row r="185" spans="1:10" ht="39" customHeight="1" x14ac:dyDescent="0.25">
      <c r="A185" s="151" t="s">
        <v>342</v>
      </c>
      <c r="B185" s="59">
        <f>B167</f>
        <v>0</v>
      </c>
      <c r="C185" s="129" t="str">
        <f t="shared" si="40"/>
        <v/>
      </c>
      <c r="D185" s="59">
        <f>D167</f>
        <v>0</v>
      </c>
      <c r="E185" s="46" t="str">
        <f t="shared" si="41"/>
        <v/>
      </c>
      <c r="F185" s="59">
        <f>F167</f>
        <v>0</v>
      </c>
      <c r="G185" s="46" t="str">
        <f t="shared" si="42"/>
        <v/>
      </c>
      <c r="H185" s="59">
        <f>H167</f>
        <v>0</v>
      </c>
      <c r="I185" s="46" t="str">
        <f t="shared" si="43"/>
        <v/>
      </c>
      <c r="J185" s="250"/>
    </row>
    <row r="186" spans="1:10" ht="39" customHeight="1" thickBot="1" x14ac:dyDescent="0.3">
      <c r="A186" s="159" t="s">
        <v>343</v>
      </c>
      <c r="B186" s="60">
        <f>B177</f>
        <v>0</v>
      </c>
      <c r="C186" s="208" t="str">
        <f t="shared" si="40"/>
        <v/>
      </c>
      <c r="D186" s="60">
        <f>D177</f>
        <v>0</v>
      </c>
      <c r="E186" s="208" t="str">
        <f t="shared" si="41"/>
        <v/>
      </c>
      <c r="F186" s="60">
        <f>F177</f>
        <v>0</v>
      </c>
      <c r="G186" s="208" t="str">
        <f t="shared" si="42"/>
        <v/>
      </c>
      <c r="H186" s="60">
        <f>H177</f>
        <v>0</v>
      </c>
      <c r="I186" s="208" t="str">
        <f t="shared" si="43"/>
        <v/>
      </c>
      <c r="J186" s="250"/>
    </row>
    <row r="187" spans="1:10" ht="39" customHeight="1" thickTop="1" x14ac:dyDescent="0.25">
      <c r="A187" s="200" t="s">
        <v>344</v>
      </c>
      <c r="B187" s="161">
        <f>SUM(B182:B186)+B181</f>
        <v>0</v>
      </c>
      <c r="C187" s="129" t="str">
        <f t="shared" si="40"/>
        <v/>
      </c>
      <c r="D187" s="161">
        <f>SUM(D182:D186)+D181</f>
        <v>0</v>
      </c>
      <c r="E187" s="129" t="str">
        <f t="shared" si="41"/>
        <v/>
      </c>
      <c r="F187" s="161">
        <f>SUM(F182:F186)+F181</f>
        <v>0</v>
      </c>
      <c r="G187" s="129" t="str">
        <f t="shared" si="42"/>
        <v/>
      </c>
      <c r="H187" s="161">
        <f>SUM(H182:H186)+H181</f>
        <v>0</v>
      </c>
      <c r="I187" s="129" t="str">
        <f t="shared" si="43"/>
        <v/>
      </c>
      <c r="J187" s="250"/>
    </row>
    <row r="188" spans="1:10" s="51" customFormat="1" ht="75" customHeight="1" x14ac:dyDescent="0.25">
      <c r="A188" s="70" t="s">
        <v>74</v>
      </c>
      <c r="B188" s="41"/>
      <c r="C188" s="42"/>
      <c r="D188" s="41"/>
      <c r="E188" s="42"/>
      <c r="F188" s="41"/>
      <c r="G188" s="41"/>
      <c r="H188" s="41"/>
      <c r="I188" s="41"/>
      <c r="J188" s="250"/>
    </row>
    <row r="189" spans="1:10" s="51" customFormat="1" ht="69.599999999999994" customHeight="1" x14ac:dyDescent="0.25">
      <c r="A189" s="116" t="s">
        <v>410</v>
      </c>
      <c r="B189" s="43"/>
      <c r="C189" s="43"/>
      <c r="D189" s="43"/>
      <c r="E189" s="43"/>
      <c r="F189" s="43"/>
      <c r="G189" s="43"/>
      <c r="H189" s="43"/>
      <c r="I189" s="43"/>
      <c r="J189" s="250"/>
    </row>
    <row r="190" spans="1:10" s="51" customFormat="1" ht="52.8" customHeight="1" x14ac:dyDescent="0.25">
      <c r="A190" s="116" t="s">
        <v>158</v>
      </c>
      <c r="B190" s="43"/>
      <c r="C190" s="43"/>
      <c r="D190" s="43"/>
      <c r="E190" s="43"/>
      <c r="F190" s="43"/>
      <c r="G190" s="43"/>
      <c r="H190" s="43"/>
      <c r="I190" s="43"/>
      <c r="J190" s="250"/>
    </row>
    <row r="191" spans="1:10" ht="25.05" customHeight="1" x14ac:dyDescent="0.25">
      <c r="A191" s="96" t="s">
        <v>60</v>
      </c>
      <c r="B191" s="126"/>
      <c r="C191" s="126"/>
      <c r="D191" s="126"/>
      <c r="E191" s="126"/>
      <c r="F191" s="126"/>
      <c r="G191" s="126"/>
      <c r="H191" s="126"/>
      <c r="I191" s="126"/>
      <c r="J191" s="250"/>
    </row>
    <row r="192" spans="1:10" ht="25.05" customHeight="1" x14ac:dyDescent="0.25">
      <c r="A192" s="13" t="s">
        <v>73</v>
      </c>
      <c r="B192" s="126"/>
      <c r="C192" s="126"/>
      <c r="D192" s="126"/>
      <c r="E192" s="126"/>
      <c r="F192" s="126"/>
      <c r="G192" s="126"/>
      <c r="H192" s="126"/>
      <c r="I192" s="126"/>
      <c r="J192" s="250"/>
    </row>
    <row r="193" spans="1:10" ht="34.200000000000003" customHeight="1" x14ac:dyDescent="0.25">
      <c r="A193" s="114" t="s">
        <v>16</v>
      </c>
      <c r="B193" s="16"/>
      <c r="C193" s="61"/>
      <c r="D193" s="16"/>
      <c r="E193" s="61"/>
      <c r="F193" s="16"/>
      <c r="G193" s="61"/>
      <c r="H193" s="16"/>
      <c r="I193" s="61"/>
      <c r="J193" s="250"/>
    </row>
    <row r="194" spans="1:10" ht="34.200000000000003" customHeight="1" x14ac:dyDescent="0.25">
      <c r="A194" s="114" t="s">
        <v>55</v>
      </c>
      <c r="B194" s="16"/>
      <c r="C194" s="62"/>
      <c r="D194" s="16"/>
      <c r="E194" s="62"/>
      <c r="F194" s="16"/>
      <c r="G194" s="62"/>
      <c r="H194" s="16"/>
      <c r="I194" s="62"/>
      <c r="J194" s="250"/>
    </row>
    <row r="195" spans="1:10" ht="34.200000000000003" customHeight="1" x14ac:dyDescent="0.25">
      <c r="A195" s="114" t="s">
        <v>52</v>
      </c>
      <c r="B195" s="22"/>
      <c r="C195" s="62"/>
      <c r="D195" s="22"/>
      <c r="E195" s="62"/>
      <c r="F195" s="22"/>
      <c r="G195" s="62"/>
      <c r="H195" s="22"/>
      <c r="I195" s="62"/>
      <c r="J195" s="250"/>
    </row>
    <row r="196" spans="1:10" ht="38.4" customHeight="1" x14ac:dyDescent="0.25">
      <c r="A196" s="133" t="s">
        <v>53</v>
      </c>
      <c r="B196" s="16"/>
      <c r="C196" s="62"/>
      <c r="D196" s="16"/>
      <c r="E196" s="62"/>
      <c r="F196" s="16"/>
      <c r="G196" s="62"/>
      <c r="H196" s="16"/>
      <c r="I196" s="62"/>
      <c r="J196" s="250"/>
    </row>
    <row r="197" spans="1:10" ht="38.4" customHeight="1" thickBot="1" x14ac:dyDescent="0.3">
      <c r="A197" s="140" t="s">
        <v>57</v>
      </c>
      <c r="B197" s="19"/>
      <c r="C197" s="62"/>
      <c r="D197" s="19"/>
      <c r="E197" s="62"/>
      <c r="F197" s="19"/>
      <c r="G197" s="62"/>
      <c r="H197" s="19"/>
      <c r="I197" s="62"/>
      <c r="J197" s="250"/>
    </row>
    <row r="198" spans="1:10" s="4" customFormat="1" ht="36" customHeight="1" thickTop="1" x14ac:dyDescent="0.25">
      <c r="A198" s="141" t="s">
        <v>19</v>
      </c>
      <c r="B198" s="23">
        <f>SUM(B193:B197)</f>
        <v>0</v>
      </c>
      <c r="C198" s="218"/>
      <c r="D198" s="23">
        <f>SUM(D193:D197)</f>
        <v>0</v>
      </c>
      <c r="E198" s="218"/>
      <c r="F198" s="23">
        <f>SUM(F193:F197)</f>
        <v>0</v>
      </c>
      <c r="G198" s="218"/>
      <c r="H198" s="23">
        <f>SUM(H193:H197)</f>
        <v>0</v>
      </c>
      <c r="I198" s="218"/>
      <c r="J198" s="250"/>
    </row>
    <row r="199" spans="1:10" s="4" customFormat="1" ht="36" customHeight="1" x14ac:dyDescent="0.25">
      <c r="A199" s="142" t="s">
        <v>20</v>
      </c>
      <c r="B199" s="16">
        <f>'Vuosi 2021'!B200</f>
        <v>0</v>
      </c>
      <c r="C199" s="218"/>
      <c r="D199" s="16">
        <f>'Vuosi 2021'!D200</f>
        <v>0</v>
      </c>
      <c r="E199" s="218"/>
      <c r="F199" s="16">
        <f>'Vuosi 2021'!F200</f>
        <v>0</v>
      </c>
      <c r="G199" s="218"/>
      <c r="H199" s="16">
        <f>'Vuosi 2021'!H200</f>
        <v>0</v>
      </c>
      <c r="I199" s="218"/>
      <c r="J199" s="250"/>
    </row>
    <row r="200" spans="1:10" s="4" customFormat="1" ht="36" customHeight="1" x14ac:dyDescent="0.25">
      <c r="A200" s="142" t="s">
        <v>22</v>
      </c>
      <c r="B200" s="23">
        <f>SUM(B198:B199)</f>
        <v>0</v>
      </c>
      <c r="C200" s="218"/>
      <c r="D200" s="23">
        <f>SUM(D198:D199)</f>
        <v>0</v>
      </c>
      <c r="E200" s="218"/>
      <c r="F200" s="23">
        <f>SUM(F198:F199)</f>
        <v>0</v>
      </c>
      <c r="G200" s="218"/>
      <c r="H200" s="23">
        <f>SUM(H198:H199)</f>
        <v>0</v>
      </c>
      <c r="I200" s="218"/>
      <c r="J200" s="250"/>
    </row>
    <row r="201" spans="1:10" ht="63.6" customHeight="1" x14ac:dyDescent="0.25">
      <c r="A201" s="96" t="s">
        <v>156</v>
      </c>
      <c r="B201" s="217"/>
      <c r="C201" s="62"/>
      <c r="D201" s="217"/>
      <c r="E201" s="62"/>
      <c r="F201" s="217"/>
      <c r="G201" s="62"/>
      <c r="H201" s="217"/>
      <c r="I201" s="62"/>
      <c r="J201" s="250"/>
    </row>
    <row r="202" spans="1:10" ht="35.4" customHeight="1" x14ac:dyDescent="0.25">
      <c r="A202" s="114" t="s">
        <v>13</v>
      </c>
      <c r="B202" s="16"/>
      <c r="C202" s="62"/>
      <c r="D202" s="16"/>
      <c r="E202" s="62"/>
      <c r="F202" s="16"/>
      <c r="G202" s="62"/>
      <c r="H202" s="16"/>
      <c r="I202" s="62"/>
      <c r="J202" s="250"/>
    </row>
    <row r="203" spans="1:10" ht="35.4" customHeight="1" x14ac:dyDescent="0.25">
      <c r="A203" s="114" t="s">
        <v>56</v>
      </c>
      <c r="B203" s="16"/>
      <c r="C203" s="62"/>
      <c r="D203" s="16"/>
      <c r="E203" s="62"/>
      <c r="F203" s="16"/>
      <c r="G203" s="62"/>
      <c r="H203" s="16"/>
      <c r="I203" s="62"/>
      <c r="J203" s="250"/>
    </row>
    <row r="204" spans="1:10" ht="39.6" customHeight="1" x14ac:dyDescent="0.25">
      <c r="A204" s="114" t="s">
        <v>54</v>
      </c>
      <c r="B204" s="16"/>
      <c r="C204" s="62"/>
      <c r="D204" s="16"/>
      <c r="E204" s="62"/>
      <c r="F204" s="16"/>
      <c r="G204" s="62"/>
      <c r="H204" s="16"/>
      <c r="I204" s="62"/>
      <c r="J204" s="250"/>
    </row>
    <row r="205" spans="1:10" ht="39.6" customHeight="1" x14ac:dyDescent="0.25">
      <c r="A205" s="115" t="s">
        <v>345</v>
      </c>
      <c r="B205" s="16"/>
      <c r="C205" s="62"/>
      <c r="D205" s="16"/>
      <c r="E205" s="62"/>
      <c r="F205" s="16"/>
      <c r="G205" s="62"/>
      <c r="H205" s="16"/>
      <c r="I205" s="62"/>
      <c r="J205" s="250"/>
    </row>
    <row r="206" spans="1:10" ht="39.6" customHeight="1" thickBot="1" x14ac:dyDescent="0.3">
      <c r="A206" s="145" t="s">
        <v>57</v>
      </c>
      <c r="B206" s="19"/>
      <c r="C206" s="62"/>
      <c r="D206" s="19"/>
      <c r="E206" s="62"/>
      <c r="F206" s="19"/>
      <c r="G206" s="62"/>
      <c r="H206" s="19"/>
      <c r="I206" s="62"/>
      <c r="J206" s="250"/>
    </row>
    <row r="207" spans="1:10" ht="35.4" customHeight="1" thickTop="1" x14ac:dyDescent="0.25">
      <c r="A207" s="144" t="s">
        <v>21</v>
      </c>
      <c r="B207" s="23">
        <f>SUM(B202:B206)</f>
        <v>0</v>
      </c>
      <c r="C207" s="62"/>
      <c r="D207" s="23">
        <f>SUM(D202:D206)</f>
        <v>0</v>
      </c>
      <c r="E207" s="62"/>
      <c r="F207" s="23">
        <f>SUM(F202:F206)</f>
        <v>0</v>
      </c>
      <c r="G207" s="62"/>
      <c r="H207" s="23">
        <f>SUM(H202:H206)</f>
        <v>0</v>
      </c>
      <c r="I207" s="62"/>
      <c r="J207" s="250"/>
    </row>
    <row r="208" spans="1:10" ht="35.4" customHeight="1" x14ac:dyDescent="0.25">
      <c r="A208" s="142" t="s">
        <v>20</v>
      </c>
      <c r="B208" s="16">
        <f>'Vuosi 2021'!B209</f>
        <v>0</v>
      </c>
      <c r="C208" s="62"/>
      <c r="D208" s="16">
        <f>'Vuosi 2021'!D209</f>
        <v>0</v>
      </c>
      <c r="E208" s="62"/>
      <c r="F208" s="16">
        <f>'Vuosi 2021'!F209</f>
        <v>0</v>
      </c>
      <c r="G208" s="62"/>
      <c r="H208" s="16">
        <f>'Vuosi 2021'!H209</f>
        <v>0</v>
      </c>
      <c r="I208" s="62"/>
      <c r="J208" s="250"/>
    </row>
    <row r="209" spans="1:10" ht="35.4" customHeight="1" x14ac:dyDescent="0.25">
      <c r="A209" s="142" t="s">
        <v>23</v>
      </c>
      <c r="B209" s="23">
        <f>SUM(B207:B208)</f>
        <v>0</v>
      </c>
      <c r="C209" s="62"/>
      <c r="D209" s="23">
        <f>SUM(D207:D208)</f>
        <v>0</v>
      </c>
      <c r="E209" s="62"/>
      <c r="F209" s="23">
        <f>SUM(F207:F208)</f>
        <v>0</v>
      </c>
      <c r="G209" s="62"/>
      <c r="H209" s="23">
        <f>SUM(H207:H208)</f>
        <v>0</v>
      </c>
      <c r="I209" s="62"/>
      <c r="J209" s="250"/>
    </row>
    <row r="210" spans="1:10" ht="57.6" customHeight="1" x14ac:dyDescent="0.25">
      <c r="A210" s="97" t="s">
        <v>61</v>
      </c>
      <c r="B210" s="219"/>
      <c r="C210" s="62"/>
      <c r="D210" s="219"/>
      <c r="E210" s="62"/>
      <c r="F210" s="219"/>
      <c r="G210" s="62"/>
      <c r="H210" s="219"/>
      <c r="I210" s="62"/>
      <c r="J210" s="250"/>
    </row>
    <row r="211" spans="1:10" ht="36" customHeight="1" x14ac:dyDescent="0.25">
      <c r="A211" s="114" t="s">
        <v>346</v>
      </c>
      <c r="B211" s="16"/>
      <c r="C211" s="63"/>
      <c r="D211" s="16"/>
      <c r="E211" s="63"/>
      <c r="F211" s="16"/>
      <c r="G211" s="63"/>
      <c r="H211" s="16"/>
      <c r="I211" s="63"/>
      <c r="J211" s="250"/>
    </row>
    <row r="212" spans="1:10" ht="36" customHeight="1" thickBot="1" x14ac:dyDescent="0.3">
      <c r="A212" s="143" t="s">
        <v>347</v>
      </c>
      <c r="B212" s="19"/>
      <c r="C212" s="63"/>
      <c r="D212" s="19"/>
      <c r="E212" s="63"/>
      <c r="F212" s="19"/>
      <c r="G212" s="63"/>
      <c r="H212" s="19"/>
      <c r="I212" s="63"/>
      <c r="J212" s="250"/>
    </row>
    <row r="213" spans="1:10" ht="36" customHeight="1" thickTop="1" x14ac:dyDescent="0.25">
      <c r="A213" s="141" t="s">
        <v>24</v>
      </c>
      <c r="B213" s="23">
        <f>SUM(B211:B212)</f>
        <v>0</v>
      </c>
      <c r="C213" s="63"/>
      <c r="D213" s="23">
        <f>SUM(D211:D212)</f>
        <v>0</v>
      </c>
      <c r="E213" s="63"/>
      <c r="F213" s="23">
        <f>SUM(F211:F212)</f>
        <v>0</v>
      </c>
      <c r="G213" s="63"/>
      <c r="H213" s="23">
        <f>SUM(H211:H212)</f>
        <v>0</v>
      </c>
      <c r="I213" s="63"/>
      <c r="J213" s="250"/>
    </row>
    <row r="214" spans="1:10" ht="33" customHeight="1" x14ac:dyDescent="0.25">
      <c r="A214" s="142" t="s">
        <v>20</v>
      </c>
      <c r="B214" s="16">
        <f>'Vuosi 2021'!B215</f>
        <v>0</v>
      </c>
      <c r="C214" s="63"/>
      <c r="D214" s="16">
        <f>'Vuosi 2021'!D215</f>
        <v>0</v>
      </c>
      <c r="E214" s="63"/>
      <c r="F214" s="16">
        <f>'Vuosi 2021'!F215</f>
        <v>0</v>
      </c>
      <c r="G214" s="63"/>
      <c r="H214" s="16">
        <f>'Vuosi 2021'!H215</f>
        <v>0</v>
      </c>
      <c r="I214" s="63"/>
      <c r="J214" s="250"/>
    </row>
    <row r="215" spans="1:10" ht="38.4" customHeight="1" x14ac:dyDescent="0.25">
      <c r="A215" s="142" t="s">
        <v>25</v>
      </c>
      <c r="B215" s="23">
        <f>SUM(B213:B214)</f>
        <v>0</v>
      </c>
      <c r="C215" s="63"/>
      <c r="D215" s="23">
        <f>SUM(D213:D214)</f>
        <v>0</v>
      </c>
      <c r="E215" s="63"/>
      <c r="F215" s="23">
        <f>SUM(F213:F214)</f>
        <v>0</v>
      </c>
      <c r="G215" s="63"/>
      <c r="H215" s="23">
        <f>SUM(H213:H214)</f>
        <v>0</v>
      </c>
      <c r="I215" s="63"/>
      <c r="J215" s="250"/>
    </row>
    <row r="216" spans="1:10" ht="53.4" customHeight="1" x14ac:dyDescent="0.25">
      <c r="A216" s="117" t="s">
        <v>405</v>
      </c>
      <c r="B216"/>
      <c r="C216" s="63"/>
      <c r="D216" s="71"/>
      <c r="E216" s="63"/>
      <c r="F216" s="71"/>
      <c r="G216" s="63"/>
      <c r="H216" s="71"/>
      <c r="I216" s="63"/>
      <c r="J216" s="250"/>
    </row>
    <row r="217" spans="1:10" ht="39" customHeight="1" x14ac:dyDescent="0.25">
      <c r="A217" s="147" t="s">
        <v>348</v>
      </c>
      <c r="B217" s="59">
        <f>B179</f>
        <v>0</v>
      </c>
      <c r="C217" s="155"/>
      <c r="D217" s="59">
        <f>D179</f>
        <v>0</v>
      </c>
      <c r="E217" s="49"/>
      <c r="F217" s="59">
        <f>F179</f>
        <v>0</v>
      </c>
      <c r="G217" s="64"/>
      <c r="H217" s="59">
        <f>H179</f>
        <v>0</v>
      </c>
      <c r="I217" s="64"/>
      <c r="J217" s="250"/>
    </row>
    <row r="218" spans="1:10" ht="39" customHeight="1" x14ac:dyDescent="0.25">
      <c r="A218" s="147" t="s">
        <v>349</v>
      </c>
      <c r="B218" s="59">
        <f>B180</f>
        <v>0</v>
      </c>
      <c r="C218" s="155"/>
      <c r="D218" s="59">
        <f>D180</f>
        <v>0</v>
      </c>
      <c r="E218" s="49"/>
      <c r="F218" s="59">
        <f>F180</f>
        <v>0</v>
      </c>
      <c r="G218" s="64"/>
      <c r="H218" s="59">
        <f>H180</f>
        <v>0</v>
      </c>
      <c r="I218" s="64"/>
      <c r="J218" s="250"/>
    </row>
    <row r="219" spans="1:10" ht="39" customHeight="1" x14ac:dyDescent="0.25">
      <c r="A219" s="147" t="s">
        <v>350</v>
      </c>
      <c r="B219" s="59">
        <f>B182+B183+B184+B185</f>
        <v>0</v>
      </c>
      <c r="C219" s="155"/>
      <c r="D219" s="59">
        <f>D182+D183+D184+D185</f>
        <v>0</v>
      </c>
      <c r="E219" s="49"/>
      <c r="F219" s="59">
        <f>F182+F183+F184+F185</f>
        <v>0</v>
      </c>
      <c r="G219" s="64"/>
      <c r="H219" s="59">
        <f>H182+H183+H184+H185</f>
        <v>0</v>
      </c>
      <c r="I219" s="64"/>
      <c r="J219" s="250"/>
    </row>
    <row r="220" spans="1:10" ht="39" customHeight="1" x14ac:dyDescent="0.25">
      <c r="A220" s="148" t="s">
        <v>343</v>
      </c>
      <c r="B220" s="59">
        <f>B186</f>
        <v>0</v>
      </c>
      <c r="C220" s="155"/>
      <c r="D220" s="59">
        <f>D186</f>
        <v>0</v>
      </c>
      <c r="E220" s="49"/>
      <c r="F220" s="59">
        <f>F186</f>
        <v>0</v>
      </c>
      <c r="G220" s="64"/>
      <c r="H220" s="59">
        <f>H186</f>
        <v>0</v>
      </c>
      <c r="I220" s="64"/>
      <c r="J220" s="250"/>
    </row>
    <row r="221" spans="1:10" ht="39" customHeight="1" x14ac:dyDescent="0.25">
      <c r="A221" s="149" t="s">
        <v>22</v>
      </c>
      <c r="B221" s="59">
        <f>B200</f>
        <v>0</v>
      </c>
      <c r="C221" s="155"/>
      <c r="D221" s="59">
        <f>D200</f>
        <v>0</v>
      </c>
      <c r="E221" s="49"/>
      <c r="F221" s="59">
        <f>F200</f>
        <v>0</v>
      </c>
      <c r="G221" s="64"/>
      <c r="H221" s="59">
        <f>H200</f>
        <v>0</v>
      </c>
      <c r="I221" s="64"/>
      <c r="J221" s="250"/>
    </row>
    <row r="222" spans="1:10" ht="39" customHeight="1" x14ac:dyDescent="0.25">
      <c r="A222" s="147" t="s">
        <v>23</v>
      </c>
      <c r="B222" s="59">
        <f>B209</f>
        <v>0</v>
      </c>
      <c r="C222" s="155"/>
      <c r="D222" s="59">
        <f>D209</f>
        <v>0</v>
      </c>
      <c r="E222" s="49"/>
      <c r="F222" s="59">
        <f>F209</f>
        <v>0</v>
      </c>
      <c r="G222" s="64"/>
      <c r="H222" s="59">
        <f>H209</f>
        <v>0</v>
      </c>
      <c r="I222" s="64"/>
      <c r="J222" s="250"/>
    </row>
    <row r="223" spans="1:10" ht="39" customHeight="1" thickBot="1" x14ac:dyDescent="0.3">
      <c r="A223" s="150" t="s">
        <v>351</v>
      </c>
      <c r="B223" s="60">
        <f>B215</f>
        <v>0</v>
      </c>
      <c r="C223"/>
      <c r="D223" s="60">
        <f>D215</f>
        <v>0</v>
      </c>
      <c r="E223" s="49"/>
      <c r="F223" s="60">
        <f>F215</f>
        <v>0</v>
      </c>
      <c r="G223" s="64"/>
      <c r="H223" s="60">
        <f>H215</f>
        <v>0</v>
      </c>
      <c r="I223" s="64"/>
      <c r="J223" s="250"/>
    </row>
    <row r="224" spans="1:10" ht="46.2" customHeight="1" thickTop="1" x14ac:dyDescent="0.25">
      <c r="A224" s="286" t="s">
        <v>462</v>
      </c>
      <c r="B224" s="162">
        <f>SUM(B217:B223)</f>
        <v>0</v>
      </c>
      <c r="C224" s="156"/>
      <c r="D224" s="162">
        <f>SUM(D217:D223)</f>
        <v>0</v>
      </c>
      <c r="E224" s="49"/>
      <c r="F224" s="162">
        <f>SUM(F217:F223)</f>
        <v>0</v>
      </c>
      <c r="G224" s="64"/>
      <c r="H224" s="162">
        <f>SUM(H217:H223)</f>
        <v>0</v>
      </c>
      <c r="I224" s="64"/>
      <c r="J224" s="250"/>
    </row>
    <row r="225" spans="1:17" ht="48" customHeight="1" x14ac:dyDescent="0.3">
      <c r="A225" s="287" t="s">
        <v>463</v>
      </c>
      <c r="B225"/>
      <c r="C225"/>
      <c r="D225"/>
      <c r="E225"/>
      <c r="F225"/>
      <c r="G225"/>
      <c r="H225"/>
      <c r="I225" s="64"/>
      <c r="J225" s="250"/>
    </row>
    <row r="226" spans="1:17" ht="32.4" customHeight="1" x14ac:dyDescent="0.25">
      <c r="A226" s="151" t="s">
        <v>352</v>
      </c>
      <c r="B226" s="210"/>
      <c r="C226" s="155"/>
      <c r="D226" s="49"/>
      <c r="E226" s="49"/>
      <c r="F226" s="44"/>
      <c r="G226" s="64"/>
      <c r="I226" s="64"/>
      <c r="J226" s="250"/>
    </row>
    <row r="227" spans="1:17" ht="32.4" customHeight="1" x14ac:dyDescent="0.25">
      <c r="A227" s="152" t="s">
        <v>353</v>
      </c>
      <c r="B227" s="210"/>
      <c r="C227" s="155"/>
      <c r="D227" s="49"/>
      <c r="E227" s="49"/>
      <c r="F227" s="44"/>
      <c r="G227" s="64"/>
      <c r="I227" s="64"/>
      <c r="J227" s="250"/>
    </row>
    <row r="228" spans="1:17" ht="32.4" customHeight="1" x14ac:dyDescent="0.25">
      <c r="A228" s="151" t="s">
        <v>354</v>
      </c>
      <c r="B228" s="210"/>
      <c r="C228" s="157"/>
      <c r="D228" s="49"/>
      <c r="E228" s="49"/>
      <c r="F228" s="44"/>
      <c r="G228" s="64"/>
      <c r="I228" s="64"/>
      <c r="J228" s="250"/>
    </row>
    <row r="229" spans="1:17" s="1" customFormat="1" ht="43.2" customHeight="1" thickBot="1" x14ac:dyDescent="0.3">
      <c r="A229" s="153" t="s">
        <v>355</v>
      </c>
      <c r="B229" s="211">
        <f>B226-(SUM(B227:B228))</f>
        <v>0</v>
      </c>
      <c r="C229" s="158"/>
      <c r="D229" s="65"/>
      <c r="E229" s="65"/>
      <c r="F229" s="44"/>
      <c r="G229" s="66"/>
      <c r="H229" s="44"/>
      <c r="I229" s="66"/>
      <c r="J229" s="250"/>
      <c r="K229" s="3"/>
      <c r="L229" s="3"/>
      <c r="M229" s="3"/>
      <c r="N229" s="3"/>
      <c r="O229" s="3"/>
      <c r="P229" s="3"/>
      <c r="Q229" s="3"/>
    </row>
    <row r="230" spans="1:17" s="1" customFormat="1" ht="45.6" customHeight="1" thickTop="1" thickBot="1" x14ac:dyDescent="0.3">
      <c r="A230" s="154" t="s">
        <v>356</v>
      </c>
      <c r="B230" s="168">
        <f>ROUNDDOWN(B224-B229,2)</f>
        <v>0</v>
      </c>
      <c r="C230" s="169" t="str">
        <f>IF((B230)=0,"",IF((B230)&lt;&gt;0,"Kokonaisjäämän ja taseen rahoitusaseman lukujen on täsmättävä toisiinsa. Jos luvut eivät täsmää, on jälkilaskelman luvut tarkistettava. Huom! Tarkistuslaskelmat auttavat tarkistamisessa."))</f>
        <v/>
      </c>
      <c r="D230" s="65"/>
      <c r="E230"/>
      <c r="F230" s="44"/>
      <c r="G230" s="66"/>
      <c r="H230" s="44"/>
      <c r="I230" s="66"/>
      <c r="J230" s="250"/>
      <c r="K230" s="3"/>
      <c r="L230" s="3"/>
      <c r="M230" s="3"/>
      <c r="N230" s="3"/>
      <c r="O230" s="3"/>
      <c r="P230" s="3"/>
      <c r="Q230" s="3"/>
    </row>
    <row r="231" spans="1:17" s="1" customFormat="1" ht="30.6" customHeight="1" thickTop="1" x14ac:dyDescent="0.25">
      <c r="A231" s="151" t="s">
        <v>357</v>
      </c>
      <c r="B231" s="210">
        <f>'Vuosi 2021'!B226</f>
        <v>0</v>
      </c>
      <c r="C231" s="155"/>
      <c r="D231" s="49"/>
      <c r="E231" s="49"/>
      <c r="F231" s="44"/>
      <c r="G231" s="64"/>
      <c r="H231" s="44"/>
      <c r="I231" s="64"/>
      <c r="J231" s="250"/>
      <c r="K231" s="3"/>
      <c r="L231" s="3"/>
      <c r="M231" s="3"/>
      <c r="N231" s="3"/>
      <c r="O231" s="3"/>
      <c r="P231" s="3"/>
      <c r="Q231" s="3"/>
    </row>
    <row r="232" spans="1:17" s="1" customFormat="1" ht="30.6" customHeight="1" x14ac:dyDescent="0.25">
      <c r="A232" s="151" t="s">
        <v>408</v>
      </c>
      <c r="B232" s="210">
        <f>'Vuosi 2021'!B227</f>
        <v>0</v>
      </c>
      <c r="C232" s="155"/>
      <c r="D232" s="49"/>
      <c r="E232" s="49"/>
      <c r="F232" s="44"/>
      <c r="G232" s="64"/>
      <c r="H232" s="44"/>
      <c r="I232" s="64"/>
      <c r="J232" s="250"/>
      <c r="K232" s="3"/>
      <c r="L232" s="3"/>
      <c r="M232" s="3"/>
      <c r="N232" s="3"/>
      <c r="O232" s="3"/>
      <c r="P232" s="3"/>
      <c r="Q232" s="3"/>
    </row>
    <row r="233" spans="1:17" s="1" customFormat="1" ht="30.6" customHeight="1" x14ac:dyDescent="0.25">
      <c r="A233" s="151" t="s">
        <v>409</v>
      </c>
      <c r="B233" s="210"/>
      <c r="C233" s="155"/>
      <c r="D233" s="49"/>
      <c r="E233" s="49"/>
      <c r="F233" s="44"/>
      <c r="G233" s="64"/>
      <c r="H233" s="44"/>
      <c r="I233" s="64"/>
      <c r="J233" s="250"/>
      <c r="K233" s="3"/>
      <c r="L233" s="3"/>
      <c r="M233" s="3"/>
      <c r="N233" s="3"/>
      <c r="O233" s="3"/>
      <c r="P233" s="3"/>
      <c r="Q233" s="3"/>
    </row>
    <row r="234" spans="1:17" s="1" customFormat="1" ht="45" customHeight="1" x14ac:dyDescent="0.25">
      <c r="A234" s="170" t="s">
        <v>358</v>
      </c>
      <c r="B234" s="212">
        <f>B231-(SUM(B232:B233))</f>
        <v>0</v>
      </c>
      <c r="C234"/>
      <c r="D234" s="49"/>
      <c r="E234" s="49"/>
      <c r="F234" s="44"/>
      <c r="G234" s="64"/>
      <c r="H234" s="44"/>
      <c r="I234" s="64"/>
      <c r="J234" s="250"/>
      <c r="K234" s="3"/>
      <c r="L234" s="3"/>
      <c r="M234" s="3"/>
      <c r="N234" s="3"/>
      <c r="O234" s="3"/>
      <c r="P234" s="3"/>
      <c r="Q234" s="3"/>
    </row>
    <row r="235" spans="1:17" s="1" customFormat="1" ht="65.400000000000006" customHeight="1" x14ac:dyDescent="0.25">
      <c r="A235" s="118" t="s">
        <v>359</v>
      </c>
      <c r="B235" s="14"/>
      <c r="C235" s="44"/>
      <c r="D235" s="44"/>
      <c r="E235" s="44"/>
      <c r="F235" s="44"/>
      <c r="G235" s="44"/>
      <c r="H235" s="44"/>
      <c r="I235" s="44"/>
      <c r="J235" s="250"/>
      <c r="K235" s="3"/>
      <c r="L235" s="3"/>
      <c r="M235" s="3"/>
      <c r="N235" s="3"/>
      <c r="O235" s="3"/>
      <c r="P235" s="3"/>
      <c r="Q235" s="3"/>
    </row>
    <row r="236" spans="1:17" s="1" customFormat="1" ht="25.05" customHeight="1" x14ac:dyDescent="0.25">
      <c r="A236" s="119" t="s">
        <v>360</v>
      </c>
      <c r="B236" s="72"/>
      <c r="C236" s="67"/>
      <c r="D236" s="220"/>
      <c r="E236" s="44"/>
      <c r="F236" s="220"/>
      <c r="G236" s="44"/>
      <c r="H236" s="220"/>
      <c r="I236" s="44"/>
      <c r="J236" s="250"/>
      <c r="K236" s="3"/>
      <c r="L236" s="3"/>
      <c r="M236" s="3"/>
      <c r="N236" s="3"/>
      <c r="O236" s="3"/>
      <c r="P236" s="3"/>
      <c r="Q236" s="3"/>
    </row>
    <row r="237" spans="1:17" s="1" customFormat="1" ht="25.05" customHeight="1" x14ac:dyDescent="0.25">
      <c r="A237" s="98" t="s">
        <v>361</v>
      </c>
      <c r="B237" s="73"/>
      <c r="C237" s="67"/>
      <c r="D237" s="221"/>
      <c r="E237" s="44"/>
      <c r="F237" s="221"/>
      <c r="G237" s="44"/>
      <c r="H237" s="221"/>
      <c r="I237" s="44"/>
      <c r="J237" s="250"/>
      <c r="K237" s="3"/>
      <c r="L237" s="3"/>
      <c r="M237" s="3"/>
      <c r="N237" s="3"/>
      <c r="O237" s="3"/>
      <c r="P237" s="3"/>
      <c r="Q237" s="3"/>
    </row>
    <row r="238" spans="1:17" s="1" customFormat="1" ht="25.05" customHeight="1" x14ac:dyDescent="0.25">
      <c r="A238" s="99" t="s">
        <v>362</v>
      </c>
      <c r="B238" s="73"/>
      <c r="C238" s="67"/>
      <c r="D238" s="221"/>
      <c r="E238" s="44"/>
      <c r="F238" s="221"/>
      <c r="G238" s="44"/>
      <c r="H238" s="221"/>
      <c r="I238" s="44"/>
      <c r="J238" s="250"/>
      <c r="K238" s="3"/>
      <c r="L238" s="3"/>
      <c r="M238" s="3"/>
      <c r="N238" s="3"/>
      <c r="O238" s="3"/>
      <c r="P238" s="3"/>
      <c r="Q238" s="3"/>
    </row>
    <row r="239" spans="1:17" s="1" customFormat="1" ht="25.05" customHeight="1" x14ac:dyDescent="0.25">
      <c r="A239" s="98" t="s">
        <v>363</v>
      </c>
      <c r="B239" s="73"/>
      <c r="C239" s="67"/>
      <c r="D239" s="221"/>
      <c r="E239" s="44"/>
      <c r="F239" s="221"/>
      <c r="G239" s="44"/>
      <c r="H239" s="221"/>
      <c r="I239" s="44"/>
      <c r="J239" s="250"/>
      <c r="K239" s="3"/>
      <c r="L239" s="3"/>
      <c r="M239" s="3"/>
      <c r="N239" s="3"/>
      <c r="O239" s="3"/>
      <c r="P239" s="3"/>
      <c r="Q239" s="3"/>
    </row>
    <row r="240" spans="1:17" s="1" customFormat="1" ht="25.05" customHeight="1" x14ac:dyDescent="0.25">
      <c r="A240" s="98" t="s">
        <v>364</v>
      </c>
      <c r="B240" s="73"/>
      <c r="C240" s="67"/>
      <c r="D240" s="221"/>
      <c r="E240" s="44"/>
      <c r="F240" s="221"/>
      <c r="G240" s="44"/>
      <c r="H240" s="221"/>
      <c r="I240" s="44"/>
      <c r="J240" s="250"/>
      <c r="K240" s="3"/>
      <c r="L240" s="3"/>
      <c r="M240" s="3"/>
      <c r="N240" s="3"/>
      <c r="O240" s="3"/>
      <c r="P240" s="3"/>
      <c r="Q240" s="3"/>
    </row>
    <row r="241" spans="1:17" s="1" customFormat="1" ht="25.05" customHeight="1" x14ac:dyDescent="0.25">
      <c r="A241" s="120" t="s">
        <v>415</v>
      </c>
      <c r="B241" s="74"/>
      <c r="C241" s="44"/>
      <c r="D241" s="191"/>
      <c r="E241" s="68"/>
      <c r="F241" s="191"/>
      <c r="G241" s="44"/>
      <c r="H241" s="191"/>
      <c r="I241" s="44"/>
      <c r="J241" s="250"/>
      <c r="K241" s="3"/>
      <c r="L241" s="3"/>
      <c r="M241" s="3"/>
      <c r="N241" s="3"/>
      <c r="O241" s="3"/>
      <c r="P241" s="3"/>
      <c r="Q241" s="3"/>
    </row>
    <row r="242" spans="1:17" s="1" customFormat="1" ht="25.05" customHeight="1" x14ac:dyDescent="0.25">
      <c r="A242" s="100" t="s">
        <v>365</v>
      </c>
      <c r="B242" s="75">
        <f>SUM(B237:B241)</f>
        <v>0</v>
      </c>
      <c r="C242" s="44"/>
      <c r="D242" s="222">
        <f>SUM(D237:D241)</f>
        <v>0</v>
      </c>
      <c r="E242" s="58"/>
      <c r="F242" s="222">
        <f>SUM(F237:F241)</f>
        <v>0</v>
      </c>
      <c r="G242" s="44"/>
      <c r="H242" s="222">
        <f>SUM(H237:H241)</f>
        <v>0</v>
      </c>
      <c r="I242" s="44"/>
      <c r="J242" s="250"/>
      <c r="K242" s="3"/>
      <c r="L242" s="3"/>
      <c r="M242" s="3"/>
      <c r="N242" s="3"/>
      <c r="O242" s="3"/>
      <c r="P242" s="3"/>
      <c r="Q242" s="3"/>
    </row>
    <row r="243" spans="1:17" s="58" customFormat="1" ht="25.05" customHeight="1" x14ac:dyDescent="0.25">
      <c r="A243" s="99" t="s">
        <v>366</v>
      </c>
      <c r="B243" s="76">
        <f>B25+B46+B63+B64+B65+B89+B107+B108+B123+B124+B139+B140+B154+B155+B156+B193+B202</f>
        <v>0</v>
      </c>
      <c r="C243" s="44"/>
      <c r="D243" s="223">
        <f>D25+D46+D63+D64+D65+D89+D107+D108+D123+D124+D139+D140+D154+D155+D156+D193+D202</f>
        <v>0</v>
      </c>
      <c r="F243" s="223">
        <f>F25+F46+F63+F64+F65+F89+F107+F108+F123+F124+F139+F140+F154+F155+F156+F193+F202</f>
        <v>0</v>
      </c>
      <c r="G243" s="44"/>
      <c r="H243" s="223">
        <f>H25+H46+H63+H64+H65+H89+H107+H108+H123+H124+H139+H140+H154+H155+H156+H193+H202</f>
        <v>0</v>
      </c>
      <c r="I243" s="44"/>
      <c r="J243" s="250"/>
      <c r="K243" s="3"/>
      <c r="L243" s="3"/>
      <c r="M243" s="3"/>
      <c r="N243" s="3"/>
      <c r="O243" s="3"/>
      <c r="P243" s="3"/>
      <c r="Q243" s="3"/>
    </row>
    <row r="244" spans="1:17" s="58" customFormat="1" ht="25.05" customHeight="1" x14ac:dyDescent="0.25">
      <c r="A244" s="99" t="s">
        <v>434</v>
      </c>
      <c r="B244" s="77">
        <f>-(B44+B51-B66+B87+B94+B112+B114-B194-B203-B83-B41-B43-B85+B52+B95)</f>
        <v>0</v>
      </c>
      <c r="C244" s="44"/>
      <c r="D244" s="223">
        <f>-(D44+D51-D66+D87+D94+D112+D114-D194-D203-D83-D41-D43-D85+D52+D95)</f>
        <v>0</v>
      </c>
      <c r="E244" s="44"/>
      <c r="F244" s="223">
        <f>-(F44+F51-F66+F87+F94+F112+F114-F194-F203-F83-F41-F43-F85+F52+F95)</f>
        <v>0</v>
      </c>
      <c r="G244" s="44"/>
      <c r="H244" s="223">
        <f>-(H44+H51-H66+H87+H94+H112+H114-H194-H203-H83-H41-H43-H85+H52+H95)</f>
        <v>0</v>
      </c>
      <c r="I244" s="44"/>
      <c r="J244" s="250"/>
      <c r="K244" s="3"/>
      <c r="L244" s="3"/>
      <c r="M244" s="3"/>
      <c r="N244" s="3"/>
      <c r="O244" s="3"/>
      <c r="P244" s="3"/>
      <c r="Q244" s="3"/>
    </row>
    <row r="245" spans="1:17" s="58" customFormat="1" ht="25.05" customHeight="1" x14ac:dyDescent="0.25">
      <c r="A245" s="98" t="s">
        <v>363</v>
      </c>
      <c r="B245" s="76">
        <f>B239</f>
        <v>0</v>
      </c>
      <c r="C245" s="44"/>
      <c r="D245" s="223">
        <f>D239</f>
        <v>0</v>
      </c>
      <c r="E245" s="44"/>
      <c r="F245" s="223">
        <f>F239</f>
        <v>0</v>
      </c>
      <c r="G245" s="44"/>
      <c r="H245" s="223">
        <f>H239</f>
        <v>0</v>
      </c>
      <c r="I245" s="44"/>
      <c r="J245" s="250"/>
      <c r="K245" s="3"/>
      <c r="L245" s="3"/>
      <c r="M245" s="3"/>
      <c r="N245" s="3"/>
      <c r="O245" s="3"/>
      <c r="P245" s="3"/>
      <c r="Q245" s="3"/>
    </row>
    <row r="246" spans="1:17" s="58" customFormat="1" ht="25.05" customHeight="1" x14ac:dyDescent="0.25">
      <c r="A246" s="98" t="s">
        <v>364</v>
      </c>
      <c r="B246" s="76">
        <f>B240</f>
        <v>0</v>
      </c>
      <c r="C246" s="44"/>
      <c r="D246" s="223">
        <f>D240</f>
        <v>0</v>
      </c>
      <c r="E246" s="44"/>
      <c r="F246" s="223">
        <f>F240</f>
        <v>0</v>
      </c>
      <c r="G246" s="44"/>
      <c r="H246" s="223">
        <f>H240</f>
        <v>0</v>
      </c>
      <c r="I246" s="44"/>
      <c r="J246" s="250"/>
      <c r="K246" s="3"/>
      <c r="L246" s="3"/>
      <c r="M246" s="3"/>
      <c r="N246" s="3"/>
      <c r="O246" s="3"/>
      <c r="P246" s="3"/>
      <c r="Q246" s="3"/>
    </row>
    <row r="247" spans="1:17" s="58" customFormat="1" ht="25.05" customHeight="1" x14ac:dyDescent="0.25">
      <c r="A247" s="120" t="s">
        <v>415</v>
      </c>
      <c r="B247" s="84">
        <f>-(B43+B85)</f>
        <v>0</v>
      </c>
      <c r="C247" s="44"/>
      <c r="D247" s="224">
        <f>-(D43+D85)</f>
        <v>0</v>
      </c>
      <c r="E247" s="44"/>
      <c r="F247" s="224">
        <f>-(F43+F85)</f>
        <v>0</v>
      </c>
      <c r="G247" s="44"/>
      <c r="H247" s="224">
        <f>-(H43+H85)</f>
        <v>0</v>
      </c>
      <c r="I247" s="44"/>
      <c r="J247" s="250"/>
      <c r="K247" s="3"/>
      <c r="L247" s="3"/>
      <c r="M247" s="3"/>
      <c r="N247" s="3"/>
      <c r="O247" s="3"/>
      <c r="P247" s="3"/>
      <c r="Q247" s="3"/>
    </row>
    <row r="248" spans="1:17" s="58" customFormat="1" ht="25.05" customHeight="1" x14ac:dyDescent="0.25">
      <c r="A248" s="100" t="s">
        <v>367</v>
      </c>
      <c r="B248" s="75">
        <f>SUM(B243:B247)</f>
        <v>0</v>
      </c>
      <c r="C248" s="44"/>
      <c r="D248" s="222">
        <f>SUM(D243:D247)</f>
        <v>0</v>
      </c>
      <c r="E248" s="44"/>
      <c r="F248" s="222">
        <f>SUM(F243:F247)</f>
        <v>0</v>
      </c>
      <c r="G248" s="44"/>
      <c r="H248" s="222">
        <f>SUM(H243:H247)</f>
        <v>0</v>
      </c>
      <c r="I248" s="44"/>
      <c r="J248" s="250"/>
      <c r="K248" s="3"/>
      <c r="L248" s="3"/>
      <c r="M248" s="3"/>
      <c r="N248" s="3"/>
      <c r="O248" s="3"/>
      <c r="P248" s="3"/>
      <c r="Q248" s="3"/>
    </row>
    <row r="249" spans="1:17" s="58" customFormat="1" ht="25.05" customHeight="1" x14ac:dyDescent="0.25">
      <c r="A249" s="99" t="s">
        <v>368</v>
      </c>
      <c r="B249" s="79">
        <f>ROUNDDOWN(B242-B248,2)</f>
        <v>0</v>
      </c>
      <c r="C249" s="213" t="str">
        <f>IF((B249)=0,"",IF((B249)&lt;&gt;0,"Tilikauden tuloksen ja jälkilaskelman tuloksen on täsmättävä toisiinsa. Tarkista laskelman luvut!"))</f>
        <v/>
      </c>
      <c r="D249" s="230">
        <f>ROUNDDOWN(D242-D248,2)</f>
        <v>0</v>
      </c>
      <c r="E249" s="44"/>
      <c r="F249" s="230">
        <f>ROUNDDOWN(F242-F248,2)</f>
        <v>0</v>
      </c>
      <c r="G249" s="44"/>
      <c r="H249" s="230">
        <f>ROUNDDOWN(H242-H248,2)</f>
        <v>0</v>
      </c>
      <c r="I249" s="44"/>
      <c r="J249" s="250"/>
      <c r="K249" s="3"/>
      <c r="L249" s="3"/>
      <c r="M249" s="3"/>
      <c r="N249" s="3"/>
      <c r="O249" s="3"/>
      <c r="P249" s="3"/>
      <c r="Q249" s="3"/>
    </row>
    <row r="250" spans="1:17" s="58" customFormat="1" ht="25.05" customHeight="1" x14ac:dyDescent="0.25">
      <c r="A250" s="119" t="s">
        <v>369</v>
      </c>
      <c r="B250" s="72"/>
      <c r="C250" s="44"/>
      <c r="D250" s="220"/>
      <c r="E250" s="44"/>
      <c r="F250" s="220"/>
      <c r="G250" s="44"/>
      <c r="H250" s="220"/>
      <c r="I250" s="44"/>
      <c r="J250" s="250"/>
      <c r="K250" s="3"/>
      <c r="L250" s="3"/>
      <c r="M250" s="3"/>
      <c r="N250" s="3"/>
      <c r="O250" s="3"/>
      <c r="P250" s="3"/>
      <c r="Q250" s="3"/>
    </row>
    <row r="251" spans="1:17" s="58" customFormat="1" ht="25.05" customHeight="1" x14ac:dyDescent="0.25">
      <c r="A251" s="98" t="s">
        <v>370</v>
      </c>
      <c r="B251" s="73"/>
      <c r="C251" s="44"/>
      <c r="D251" s="221"/>
      <c r="E251" s="44"/>
      <c r="F251" s="221"/>
      <c r="G251" s="44"/>
      <c r="H251" s="221"/>
      <c r="I251" s="44"/>
      <c r="J251" s="250"/>
      <c r="K251" s="3"/>
      <c r="L251" s="3"/>
      <c r="M251" s="3"/>
      <c r="N251" s="3"/>
      <c r="O251" s="3"/>
      <c r="P251" s="3"/>
      <c r="Q251" s="3"/>
    </row>
    <row r="252" spans="1:17" s="58" customFormat="1" ht="25.05" customHeight="1" x14ac:dyDescent="0.25">
      <c r="A252" s="99" t="s">
        <v>371</v>
      </c>
      <c r="B252" s="78">
        <f>-B239</f>
        <v>0</v>
      </c>
      <c r="C252" s="44"/>
      <c r="D252" s="224">
        <f>-D239</f>
        <v>0</v>
      </c>
      <c r="E252" s="44"/>
      <c r="F252" s="224">
        <f>-F239</f>
        <v>0</v>
      </c>
      <c r="G252" s="44"/>
      <c r="H252" s="224">
        <f>-H239</f>
        <v>0</v>
      </c>
      <c r="I252" s="44"/>
      <c r="J252" s="250"/>
      <c r="K252" s="3"/>
      <c r="L252" s="3"/>
      <c r="M252" s="3"/>
      <c r="N252" s="3"/>
      <c r="O252" s="3"/>
      <c r="P252" s="3"/>
      <c r="Q252" s="3"/>
    </row>
    <row r="253" spans="1:17" s="58" customFormat="1" ht="25.05" customHeight="1" x14ac:dyDescent="0.25">
      <c r="A253" s="99" t="s">
        <v>372</v>
      </c>
      <c r="B253" s="79">
        <f>SUM(B251:B252)</f>
        <v>0</v>
      </c>
      <c r="C253" s="44"/>
      <c r="D253" s="225">
        <f>SUM(D251:D252)</f>
        <v>0</v>
      </c>
      <c r="E253" s="44"/>
      <c r="F253" s="225">
        <f>SUM(F251:F252)</f>
        <v>0</v>
      </c>
      <c r="G253" s="44"/>
      <c r="H253" s="225">
        <f>SUM(H251:H252)</f>
        <v>0</v>
      </c>
      <c r="I253" s="44"/>
      <c r="J253" s="250"/>
      <c r="K253" s="3"/>
      <c r="L253" s="3"/>
      <c r="M253" s="3"/>
      <c r="N253" s="3"/>
      <c r="O253" s="3"/>
      <c r="P253" s="3"/>
      <c r="Q253" s="3"/>
    </row>
    <row r="254" spans="1:17" s="58" customFormat="1" ht="25.05" customHeight="1" x14ac:dyDescent="0.25">
      <c r="A254" s="98" t="s">
        <v>373</v>
      </c>
      <c r="B254" s="80">
        <f>'Vuosi 2021'!B251</f>
        <v>0</v>
      </c>
      <c r="C254" s="44"/>
      <c r="D254" s="226">
        <f>'Vuosi 2021'!D251</f>
        <v>0</v>
      </c>
      <c r="E254" s="44"/>
      <c r="F254" s="226">
        <f>'Vuosi 2021'!F251</f>
        <v>0</v>
      </c>
      <c r="G254" s="44"/>
      <c r="H254" s="226">
        <f>'Vuosi 2021'!H251</f>
        <v>0</v>
      </c>
      <c r="I254" s="44"/>
      <c r="J254" s="250"/>
      <c r="K254" s="3"/>
      <c r="L254" s="3"/>
      <c r="M254" s="3"/>
      <c r="N254" s="3"/>
      <c r="O254" s="3"/>
      <c r="P254" s="3"/>
      <c r="Q254" s="3"/>
    </row>
    <row r="255" spans="1:17" s="58" customFormat="1" ht="25.05" customHeight="1" x14ac:dyDescent="0.25">
      <c r="A255" s="100" t="s">
        <v>374</v>
      </c>
      <c r="B255" s="75">
        <f>B253-B254</f>
        <v>0</v>
      </c>
      <c r="C255" s="44"/>
      <c r="D255" s="222">
        <f>D253-D254</f>
        <v>0</v>
      </c>
      <c r="E255" s="44"/>
      <c r="F255" s="222">
        <f>F253-F254</f>
        <v>0</v>
      </c>
      <c r="G255" s="44"/>
      <c r="H255" s="222">
        <f>H253-H254</f>
        <v>0</v>
      </c>
      <c r="I255" s="44"/>
      <c r="J255" s="250"/>
      <c r="K255" s="3"/>
      <c r="L255" s="3"/>
      <c r="M255" s="3"/>
      <c r="N255" s="3"/>
      <c r="O255" s="3"/>
      <c r="P255" s="3"/>
      <c r="Q255" s="3"/>
    </row>
    <row r="256" spans="1:17" s="58" customFormat="1" ht="25.05" customHeight="1" x14ac:dyDescent="0.25">
      <c r="A256" s="99" t="s">
        <v>375</v>
      </c>
      <c r="B256" s="76">
        <f>B41+B83+B113-B170-B174</f>
        <v>0</v>
      </c>
      <c r="C256" s="44"/>
      <c r="D256" s="223">
        <f>D41+D83+D113-D170-D174</f>
        <v>0</v>
      </c>
      <c r="E256" s="44"/>
      <c r="F256" s="223">
        <f>F41+F83+F113-F170-F174</f>
        <v>0</v>
      </c>
      <c r="G256" s="44"/>
      <c r="H256" s="223">
        <f>H41+H83+H113-H170-H174</f>
        <v>0</v>
      </c>
      <c r="I256" s="44"/>
      <c r="J256" s="250"/>
      <c r="K256" s="3"/>
      <c r="L256" s="3"/>
      <c r="M256" s="3"/>
      <c r="N256" s="3"/>
      <c r="O256" s="3"/>
      <c r="P256" s="3"/>
      <c r="Q256" s="3"/>
    </row>
    <row r="257" spans="1:17" s="58" customFormat="1" ht="25.05" customHeight="1" x14ac:dyDescent="0.25">
      <c r="A257" s="99" t="s">
        <v>376</v>
      </c>
      <c r="B257" s="76">
        <f>B196</f>
        <v>0</v>
      </c>
      <c r="C257" s="44"/>
      <c r="D257" s="223">
        <f>D196</f>
        <v>0</v>
      </c>
      <c r="E257" s="44"/>
      <c r="F257" s="223">
        <f>F196</f>
        <v>0</v>
      </c>
      <c r="G257" s="44"/>
      <c r="H257" s="223">
        <f>H196</f>
        <v>0</v>
      </c>
      <c r="I257" s="44"/>
      <c r="J257" s="250"/>
      <c r="K257" s="3"/>
      <c r="L257" s="3"/>
      <c r="M257" s="3"/>
      <c r="N257" s="3"/>
      <c r="O257" s="3"/>
      <c r="P257" s="3"/>
      <c r="Q257" s="3"/>
    </row>
    <row r="258" spans="1:17" s="58" customFormat="1" ht="25.05" customHeight="1" x14ac:dyDescent="0.25">
      <c r="A258" s="99" t="s">
        <v>377</v>
      </c>
      <c r="B258" s="76">
        <f>B205</f>
        <v>0</v>
      </c>
      <c r="C258" s="44"/>
      <c r="D258" s="223">
        <f>D205</f>
        <v>0</v>
      </c>
      <c r="E258" s="44"/>
      <c r="F258" s="223">
        <f>F205</f>
        <v>0</v>
      </c>
      <c r="G258" s="44"/>
      <c r="H258" s="223">
        <f>H205</f>
        <v>0</v>
      </c>
      <c r="I258" s="44"/>
      <c r="J258" s="250"/>
      <c r="K258" s="3"/>
      <c r="L258" s="3"/>
      <c r="M258" s="3"/>
      <c r="N258" s="3"/>
      <c r="O258" s="3"/>
      <c r="P258" s="3"/>
      <c r="Q258" s="3"/>
    </row>
    <row r="259" spans="1:17" s="58" customFormat="1" ht="25.05" customHeight="1" x14ac:dyDescent="0.25">
      <c r="A259" s="99" t="s">
        <v>372</v>
      </c>
      <c r="B259" s="81">
        <f>SUM(B256:B258)</f>
        <v>0</v>
      </c>
      <c r="C259" s="44"/>
      <c r="D259" s="227">
        <f>SUM(D256:D258)</f>
        <v>0</v>
      </c>
      <c r="E259" s="44"/>
      <c r="F259" s="227">
        <f>SUM(F256:F258)</f>
        <v>0</v>
      </c>
      <c r="G259" s="44"/>
      <c r="H259" s="227">
        <f>SUM(H256:H258)</f>
        <v>0</v>
      </c>
      <c r="I259" s="44"/>
      <c r="J259" s="250"/>
      <c r="K259" s="3"/>
      <c r="L259" s="3"/>
      <c r="M259" s="3"/>
      <c r="N259" s="3"/>
      <c r="O259" s="3"/>
      <c r="P259" s="3"/>
      <c r="Q259" s="3"/>
    </row>
    <row r="260" spans="1:17" s="58" customFormat="1" ht="25.05" customHeight="1" x14ac:dyDescent="0.25">
      <c r="A260" s="99" t="s">
        <v>368</v>
      </c>
      <c r="B260" s="79">
        <f>ROUNDDOWN(IF(B259&gt;0,B255-B259,-B255-B259),2)</f>
        <v>0</v>
      </c>
      <c r="C260" s="214" t="str">
        <f>IF((B260)=0,"",IF((B260)&lt;&gt;0,"Laskelman investonnit on täsmättävä kahden tilikauden välillä tapahtuneeseen muutokseen!"))</f>
        <v/>
      </c>
      <c r="D260" s="225">
        <f>ROUNDDOWN(IF(D259&gt;0,D255-D259,-D255-D259),2)</f>
        <v>0</v>
      </c>
      <c r="E260" s="44"/>
      <c r="F260" s="225">
        <f>ROUNDDOWN(IF(F259&gt;0,F255-F259,-F255-F259),2)</f>
        <v>0</v>
      </c>
      <c r="G260" s="44"/>
      <c r="H260" s="225">
        <f>ROUNDDOWN(IF(H259&gt;0,H255-H259,-H255-H259),2)</f>
        <v>0</v>
      </c>
      <c r="I260" s="44"/>
      <c r="J260" s="250"/>
      <c r="K260" s="3"/>
      <c r="L260" s="3"/>
      <c r="M260" s="3"/>
      <c r="N260" s="3"/>
      <c r="O260" s="3"/>
      <c r="P260" s="3"/>
      <c r="Q260" s="3"/>
    </row>
    <row r="261" spans="1:17" s="58" customFormat="1" ht="25.05" customHeight="1" x14ac:dyDescent="0.25">
      <c r="A261" s="121" t="s">
        <v>378</v>
      </c>
      <c r="B261" s="82"/>
      <c r="C261" s="44"/>
      <c r="D261" s="228"/>
      <c r="E261" s="44"/>
      <c r="F261" s="228"/>
      <c r="G261" s="44"/>
      <c r="H261" s="228"/>
      <c r="I261" s="44"/>
      <c r="J261" s="250"/>
      <c r="K261" s="3"/>
      <c r="L261" s="3"/>
      <c r="M261" s="3"/>
      <c r="N261" s="3"/>
      <c r="O261" s="3"/>
      <c r="P261" s="3"/>
      <c r="Q261" s="3"/>
    </row>
    <row r="262" spans="1:17" s="58" customFormat="1" ht="25.05" customHeight="1" x14ac:dyDescent="0.25">
      <c r="A262" s="101" t="s">
        <v>379</v>
      </c>
      <c r="B262" s="83"/>
      <c r="C262" s="44"/>
      <c r="D262" s="229"/>
      <c r="E262" s="44"/>
      <c r="F262" s="229"/>
      <c r="G262" s="44"/>
      <c r="H262" s="229"/>
      <c r="I262" s="44"/>
      <c r="J262" s="250"/>
      <c r="K262" s="3"/>
      <c r="L262" s="3"/>
      <c r="M262" s="3"/>
      <c r="N262" s="3"/>
      <c r="O262" s="3"/>
      <c r="P262" s="3"/>
      <c r="Q262" s="3"/>
    </row>
    <row r="263" spans="1:17" s="58" customFormat="1" ht="25.05" customHeight="1" x14ac:dyDescent="0.25">
      <c r="A263" s="99" t="s">
        <v>380</v>
      </c>
      <c r="B263" s="80">
        <f>-B228</f>
        <v>0</v>
      </c>
      <c r="C263" s="44"/>
      <c r="D263" s="226">
        <f>-D228</f>
        <v>0</v>
      </c>
      <c r="E263" s="44"/>
      <c r="F263" s="226">
        <f>-F228</f>
        <v>0</v>
      </c>
      <c r="G263" s="44"/>
      <c r="H263" s="226">
        <f>-H228</f>
        <v>0</v>
      </c>
      <c r="I263" s="44"/>
      <c r="J263" s="250"/>
      <c r="K263" s="3"/>
      <c r="L263" s="3"/>
      <c r="M263" s="3"/>
      <c r="N263" s="3"/>
      <c r="O263" s="3"/>
      <c r="P263" s="3"/>
      <c r="Q263" s="3"/>
    </row>
    <row r="264" spans="1:17" s="58" customFormat="1" ht="25.05" customHeight="1" x14ac:dyDescent="0.25">
      <c r="A264" s="99" t="s">
        <v>372</v>
      </c>
      <c r="B264" s="79">
        <f>SUM(B262:B263)</f>
        <v>0</v>
      </c>
      <c r="C264" s="44"/>
      <c r="D264" s="225">
        <f>SUM(D262:D263)</f>
        <v>0</v>
      </c>
      <c r="E264" s="44"/>
      <c r="F264" s="225">
        <f>SUM(F262:F263)</f>
        <v>0</v>
      </c>
      <c r="G264" s="44"/>
      <c r="H264" s="225">
        <f>SUM(H262:H263)</f>
        <v>0</v>
      </c>
      <c r="I264" s="44"/>
      <c r="J264" s="250"/>
      <c r="K264" s="3"/>
      <c r="L264" s="3"/>
      <c r="M264" s="3"/>
      <c r="N264" s="3"/>
      <c r="O264" s="3"/>
      <c r="P264" s="3"/>
      <c r="Q264" s="3"/>
    </row>
    <row r="265" spans="1:17" s="58" customFormat="1" ht="25.05" customHeight="1" x14ac:dyDescent="0.25">
      <c r="A265" s="99" t="s">
        <v>381</v>
      </c>
      <c r="B265" s="83">
        <f>'Vuosi 2021'!B262</f>
        <v>0</v>
      </c>
      <c r="C265" s="44"/>
      <c r="D265" s="229">
        <f>'Vuosi 2021'!D262</f>
        <v>0</v>
      </c>
      <c r="E265" s="44"/>
      <c r="F265" s="229">
        <f>'Vuosi 2021'!F262</f>
        <v>0</v>
      </c>
      <c r="G265" s="44"/>
      <c r="H265" s="229">
        <f>'Vuosi 2021'!H262</f>
        <v>0</v>
      </c>
      <c r="I265" s="44"/>
      <c r="J265" s="250"/>
      <c r="K265" s="3"/>
      <c r="L265" s="3"/>
      <c r="M265" s="3"/>
      <c r="N265" s="3"/>
      <c r="O265" s="3"/>
      <c r="P265" s="3"/>
      <c r="Q265" s="3"/>
    </row>
    <row r="266" spans="1:17" s="58" customFormat="1" ht="25.05" customHeight="1" x14ac:dyDescent="0.25">
      <c r="A266" s="99" t="s">
        <v>382</v>
      </c>
      <c r="B266" s="74">
        <f>'Vuosi 2021'!B263</f>
        <v>0</v>
      </c>
      <c r="C266" s="44"/>
      <c r="D266" s="191">
        <f>'Vuosi 2021'!D263</f>
        <v>0</v>
      </c>
      <c r="E266" s="44"/>
      <c r="F266" s="191">
        <f>'Vuosi 2021'!F263</f>
        <v>0</v>
      </c>
      <c r="G266" s="44"/>
      <c r="H266" s="191">
        <f>'Vuosi 2021'!H263</f>
        <v>0</v>
      </c>
      <c r="I266" s="44"/>
      <c r="J266" s="250"/>
      <c r="K266" s="3"/>
      <c r="L266" s="3"/>
      <c r="M266" s="3"/>
      <c r="N266" s="3"/>
      <c r="O266" s="3"/>
      <c r="P266" s="3"/>
      <c r="Q266" s="3"/>
    </row>
    <row r="267" spans="1:17" s="58" customFormat="1" ht="25.05" customHeight="1" x14ac:dyDescent="0.25">
      <c r="A267" s="99" t="s">
        <v>372</v>
      </c>
      <c r="B267" s="84">
        <f>SUM(B265:B266)</f>
        <v>0</v>
      </c>
      <c r="C267" s="44"/>
      <c r="D267" s="230">
        <f>SUM(D265:D266)</f>
        <v>0</v>
      </c>
      <c r="E267" s="44"/>
      <c r="F267" s="230">
        <f>SUM(F265:F266)</f>
        <v>0</v>
      </c>
      <c r="G267" s="44"/>
      <c r="H267" s="230">
        <f>SUM(H265:H266)</f>
        <v>0</v>
      </c>
      <c r="I267" s="44"/>
      <c r="J267" s="250"/>
      <c r="K267" s="3"/>
      <c r="L267" s="3"/>
      <c r="M267" s="3"/>
      <c r="N267" s="3"/>
      <c r="O267" s="3"/>
      <c r="P267" s="3"/>
      <c r="Q267" s="3"/>
    </row>
    <row r="268" spans="1:17" s="58" customFormat="1" ht="25.05" customHeight="1" x14ac:dyDescent="0.25">
      <c r="A268" s="100" t="s">
        <v>383</v>
      </c>
      <c r="B268" s="75">
        <f>B264-B267</f>
        <v>0</v>
      </c>
      <c r="C268" s="44"/>
      <c r="D268" s="222">
        <f>D264-D267</f>
        <v>0</v>
      </c>
      <c r="E268" s="44"/>
      <c r="F268" s="222">
        <f>F264-F267</f>
        <v>0</v>
      </c>
      <c r="G268" s="44"/>
      <c r="H268" s="222">
        <f>H264-H267</f>
        <v>0</v>
      </c>
      <c r="I268" s="44"/>
      <c r="J268" s="250"/>
      <c r="K268" s="3"/>
      <c r="L268" s="3"/>
      <c r="M268" s="3"/>
      <c r="N268" s="3"/>
      <c r="O268" s="3"/>
      <c r="P268" s="3"/>
      <c r="Q268" s="3"/>
    </row>
    <row r="269" spans="1:17" s="58" customFormat="1" ht="25.05" customHeight="1" x14ac:dyDescent="0.25">
      <c r="A269" s="101" t="s">
        <v>384</v>
      </c>
      <c r="B269" s="79">
        <f>B47+B48-B53-B54+B90+B91-B96-B97-B129-B160-B161+B171</f>
        <v>0</v>
      </c>
      <c r="C269" s="44"/>
      <c r="D269" s="225">
        <f>D47+D48-D53-D54+D90+D91-D96-D97-D129-D160-D161+D171</f>
        <v>0</v>
      </c>
      <c r="E269" s="44"/>
      <c r="F269" s="225">
        <f>F47+F48-F53-F54+F90+F91-F96-F97-F129-F160-F161+F171</f>
        <v>0</v>
      </c>
      <c r="G269" s="44"/>
      <c r="H269" s="225">
        <f>H47+H48-H53-H54+H90+H91-H96-H97-H129-H160-H161+H171</f>
        <v>0</v>
      </c>
      <c r="I269" s="44"/>
      <c r="J269" s="250"/>
      <c r="K269" s="3"/>
      <c r="L269" s="3"/>
      <c r="M269" s="3"/>
      <c r="N269" s="3"/>
      <c r="O269" s="3"/>
      <c r="P269" s="3"/>
      <c r="Q269" s="3"/>
    </row>
    <row r="270" spans="1:17" s="58" customFormat="1" ht="25.05" customHeight="1" x14ac:dyDescent="0.25">
      <c r="A270" s="99" t="s">
        <v>385</v>
      </c>
      <c r="B270" s="76">
        <f>B195</f>
        <v>0</v>
      </c>
      <c r="C270" s="44"/>
      <c r="D270" s="223">
        <f>D195</f>
        <v>0</v>
      </c>
      <c r="E270" s="44"/>
      <c r="F270" s="223">
        <f>F195</f>
        <v>0</v>
      </c>
      <c r="G270" s="44"/>
      <c r="H270" s="223">
        <f>H195</f>
        <v>0</v>
      </c>
      <c r="I270" s="44"/>
      <c r="J270" s="250"/>
      <c r="K270" s="3"/>
      <c r="L270" s="3"/>
      <c r="M270" s="3"/>
      <c r="N270" s="3"/>
      <c r="O270" s="3"/>
      <c r="P270" s="3"/>
      <c r="Q270" s="3"/>
    </row>
    <row r="271" spans="1:17" s="58" customFormat="1" ht="25.05" customHeight="1" x14ac:dyDescent="0.25">
      <c r="A271" s="99" t="s">
        <v>386</v>
      </c>
      <c r="B271" s="84">
        <f>B204</f>
        <v>0</v>
      </c>
      <c r="C271" s="44"/>
      <c r="D271" s="230">
        <f>D204</f>
        <v>0</v>
      </c>
      <c r="E271" s="44"/>
      <c r="F271" s="230">
        <f>F204</f>
        <v>0</v>
      </c>
      <c r="G271" s="44"/>
      <c r="H271" s="230">
        <f>H204</f>
        <v>0</v>
      </c>
      <c r="I271" s="44"/>
      <c r="J271" s="250"/>
      <c r="K271" s="3"/>
      <c r="L271" s="3"/>
      <c r="M271" s="3"/>
      <c r="N271" s="3"/>
      <c r="O271" s="3"/>
      <c r="P271" s="3"/>
      <c r="Q271" s="3"/>
    </row>
    <row r="272" spans="1:17" s="58" customFormat="1" ht="25.05" customHeight="1" x14ac:dyDescent="0.25">
      <c r="A272" s="99" t="s">
        <v>372</v>
      </c>
      <c r="B272" s="79">
        <f>SUM(B269:B271)</f>
        <v>0</v>
      </c>
      <c r="C272" s="44"/>
      <c r="D272" s="225">
        <f>SUM(D269:D271)</f>
        <v>0</v>
      </c>
      <c r="E272" s="44"/>
      <c r="F272" s="225">
        <f>SUM(F269:F271)</f>
        <v>0</v>
      </c>
      <c r="G272" s="44"/>
      <c r="H272" s="225">
        <f>SUM(H269:H271)</f>
        <v>0</v>
      </c>
      <c r="I272" s="44"/>
      <c r="J272" s="250"/>
      <c r="K272" s="3"/>
      <c r="L272" s="3"/>
      <c r="M272" s="3"/>
      <c r="N272" s="3"/>
      <c r="O272" s="3"/>
      <c r="P272" s="3"/>
      <c r="Q272" s="3"/>
    </row>
    <row r="273" spans="1:17" s="58" customFormat="1" ht="25.05" customHeight="1" x14ac:dyDescent="0.25">
      <c r="A273" s="99" t="s">
        <v>368</v>
      </c>
      <c r="B273" s="76">
        <f>ROUNDDOWN(IF(B268&gt;0,B268-B272,-B268+B272),2)</f>
        <v>0</v>
      </c>
      <c r="C273" s="214" t="str">
        <f>IF((B273)=0,"",IF((B273)&lt;&gt;0,"Lainojen lyhennykset ja nostot on täsmättävä kahden tilikauden välillä tapahtuneeseen lainojen muutokseen!"))</f>
        <v/>
      </c>
      <c r="D273" s="223">
        <f>ROUNDDOWN(IF(D268&gt;0,D268-D272,-D268+D272),2)</f>
        <v>0</v>
      </c>
      <c r="E273" s="44"/>
      <c r="F273" s="223">
        <f>ROUNDDOWN(IF(F268&gt;0,F268-F272,-F268+F272),2)</f>
        <v>0</v>
      </c>
      <c r="G273" s="44"/>
      <c r="H273" s="223">
        <f>ROUNDDOWN(IF(H268&gt;0,H268-H272,-H268+H272),2)</f>
        <v>0</v>
      </c>
      <c r="I273" s="44"/>
      <c r="J273" s="250"/>
      <c r="K273" s="3"/>
      <c r="L273" s="3"/>
      <c r="M273" s="3"/>
      <c r="N273" s="3"/>
      <c r="O273" s="3"/>
      <c r="P273" s="3"/>
      <c r="Q273" s="3"/>
    </row>
    <row r="274" spans="1:17" s="58" customFormat="1" ht="25.05" customHeight="1" x14ac:dyDescent="0.25">
      <c r="A274" s="122" t="s">
        <v>387</v>
      </c>
      <c r="B274" s="85"/>
      <c r="C274" s="44"/>
      <c r="D274" s="231"/>
      <c r="E274" s="44"/>
      <c r="F274" s="231"/>
      <c r="G274" s="44"/>
      <c r="H274" s="231"/>
      <c r="I274" s="44"/>
      <c r="J274" s="250"/>
      <c r="K274" s="3"/>
      <c r="L274" s="3"/>
      <c r="M274" s="3"/>
      <c r="N274" s="3"/>
      <c r="O274" s="3"/>
      <c r="P274" s="3"/>
      <c r="Q274" s="3"/>
    </row>
    <row r="275" spans="1:17" s="58" customFormat="1" ht="32.4" customHeight="1" x14ac:dyDescent="0.25">
      <c r="A275" s="99" t="s">
        <v>388</v>
      </c>
      <c r="B275" s="73"/>
      <c r="C275" s="44"/>
      <c r="D275" s="221"/>
      <c r="E275" s="44"/>
      <c r="F275" s="221"/>
      <c r="G275" s="44"/>
      <c r="H275" s="221"/>
      <c r="I275" s="44"/>
      <c r="J275" s="250"/>
      <c r="K275" s="3"/>
      <c r="L275" s="3"/>
      <c r="M275" s="3"/>
      <c r="N275" s="3"/>
      <c r="O275" s="3"/>
      <c r="P275" s="3"/>
      <c r="Q275" s="3"/>
    </row>
    <row r="276" spans="1:17" s="58" customFormat="1" ht="32.4" customHeight="1" x14ac:dyDescent="0.25">
      <c r="A276" s="99" t="s">
        <v>389</v>
      </c>
      <c r="B276" s="80">
        <f>'Vuosi 2021'!B275</f>
        <v>0</v>
      </c>
      <c r="C276" s="44"/>
      <c r="D276" s="226">
        <f>'Vuosi 2021'!D275</f>
        <v>0</v>
      </c>
      <c r="E276" s="44"/>
      <c r="F276" s="226">
        <f>'Vuosi 2021'!F275</f>
        <v>0</v>
      </c>
      <c r="G276" s="44"/>
      <c r="H276" s="226">
        <f>'Vuosi 2021'!H275</f>
        <v>0</v>
      </c>
      <c r="I276" s="44"/>
      <c r="J276" s="250"/>
      <c r="K276" s="3"/>
      <c r="L276" s="3"/>
      <c r="M276" s="3"/>
      <c r="N276" s="3"/>
      <c r="O276" s="3"/>
      <c r="P276" s="3"/>
      <c r="Q276" s="3"/>
    </row>
    <row r="277" spans="1:17" s="58" customFormat="1" ht="25.05" customHeight="1" x14ac:dyDescent="0.25">
      <c r="A277" s="100" t="s">
        <v>390</v>
      </c>
      <c r="B277" s="75">
        <f>B275-B276</f>
        <v>0</v>
      </c>
      <c r="C277" s="44"/>
      <c r="D277" s="222">
        <f>D275-D276</f>
        <v>0</v>
      </c>
      <c r="E277" s="14"/>
      <c r="F277" s="222">
        <f>F275-F276</f>
        <v>0</v>
      </c>
      <c r="G277" s="44"/>
      <c r="H277" s="222">
        <f>H275-H276</f>
        <v>0</v>
      </c>
      <c r="I277" s="44"/>
      <c r="J277" s="250"/>
      <c r="K277" s="3"/>
      <c r="L277" s="3"/>
      <c r="M277" s="3"/>
      <c r="N277" s="3"/>
      <c r="O277" s="3"/>
      <c r="P277" s="3"/>
      <c r="Q277" s="3"/>
    </row>
    <row r="278" spans="1:17" s="58" customFormat="1" ht="25.05" customHeight="1" x14ac:dyDescent="0.25">
      <c r="A278" s="207" t="s">
        <v>391</v>
      </c>
      <c r="B278" s="73">
        <f>B125-B130+B141-B145+B173</f>
        <v>0</v>
      </c>
      <c r="C278" s="44"/>
      <c r="D278" s="221">
        <f>D125-D130+D141-D145+D173</f>
        <v>0</v>
      </c>
      <c r="E278" s="14"/>
      <c r="F278" s="221">
        <f>F125-F130+F141-F145+F173</f>
        <v>0</v>
      </c>
      <c r="G278" s="44"/>
      <c r="H278" s="221">
        <f>H125-H130+H141-H145+H173</f>
        <v>0</v>
      </c>
      <c r="I278" s="44"/>
      <c r="J278" s="250"/>
      <c r="K278" s="3"/>
      <c r="L278" s="3"/>
      <c r="M278" s="3"/>
      <c r="N278" s="3"/>
      <c r="O278" s="3"/>
      <c r="P278" s="3"/>
      <c r="Q278" s="3"/>
    </row>
    <row r="279" spans="1:17" s="58" customFormat="1" ht="25.05" customHeight="1" x14ac:dyDescent="0.25">
      <c r="A279" s="102" t="s">
        <v>392</v>
      </c>
      <c r="B279" s="73"/>
      <c r="C279" s="44"/>
      <c r="D279" s="221"/>
      <c r="E279" s="20"/>
      <c r="F279" s="221"/>
      <c r="G279" s="44"/>
      <c r="H279" s="221"/>
      <c r="I279" s="44"/>
      <c r="J279" s="250"/>
      <c r="K279" s="3"/>
      <c r="L279" s="3"/>
      <c r="M279" s="3"/>
      <c r="N279" s="3"/>
      <c r="O279" s="3"/>
      <c r="P279" s="3"/>
      <c r="Q279" s="3"/>
    </row>
    <row r="280" spans="1:17" s="58" customFormat="1" ht="25.05" customHeight="1" x14ac:dyDescent="0.25">
      <c r="A280" s="102" t="s">
        <v>393</v>
      </c>
      <c r="B280" s="73"/>
      <c r="C280" s="44"/>
      <c r="D280" s="221"/>
      <c r="E280" s="14"/>
      <c r="F280" s="221"/>
      <c r="G280" s="44"/>
      <c r="H280" s="221"/>
      <c r="I280" s="44"/>
      <c r="J280" s="250"/>
      <c r="K280" s="3"/>
      <c r="L280" s="3"/>
      <c r="M280" s="3"/>
      <c r="N280" s="3"/>
      <c r="O280" s="3"/>
      <c r="P280" s="3"/>
      <c r="Q280" s="3"/>
    </row>
    <row r="281" spans="1:17" s="58" customFormat="1" ht="25.05" customHeight="1" x14ac:dyDescent="0.25">
      <c r="A281" s="102" t="s">
        <v>372</v>
      </c>
      <c r="B281" s="86">
        <f>SUM(B278:B280)</f>
        <v>0</v>
      </c>
      <c r="C281" s="44"/>
      <c r="D281" s="232">
        <f>SUM(D278:D280)</f>
        <v>0</v>
      </c>
      <c r="E281" s="20"/>
      <c r="F281" s="232">
        <f>SUM(F278:F280)</f>
        <v>0</v>
      </c>
      <c r="G281" s="44"/>
      <c r="H281" s="232">
        <f>SUM(H278:H280)</f>
        <v>0</v>
      </c>
      <c r="I281" s="44"/>
      <c r="J281" s="250"/>
      <c r="K281" s="3"/>
      <c r="L281" s="3"/>
      <c r="M281" s="3"/>
      <c r="N281" s="3"/>
      <c r="O281" s="3"/>
      <c r="P281" s="3"/>
      <c r="Q281" s="3"/>
    </row>
    <row r="282" spans="1:17" s="58" customFormat="1" ht="25.05" customHeight="1" x14ac:dyDescent="0.25">
      <c r="A282" s="101" t="s">
        <v>368</v>
      </c>
      <c r="B282" s="79">
        <f>ROUNDDOWN(B277-B281,2)</f>
        <v>0</v>
      </c>
      <c r="C282" s="214" t="str">
        <f>IF((B282)=0,"",IF((B282)&lt;&gt;0,"Opo:n muutokset on täsmättävä kahden tilikauden välillä tapahtuneeseen muutokseen!"))</f>
        <v/>
      </c>
      <c r="D282" s="225">
        <f>ROUNDDOWN(D277-D281,2)</f>
        <v>0</v>
      </c>
      <c r="E282" s="17"/>
      <c r="F282" s="225">
        <f>ROUNDDOWN(F277-F281,2)</f>
        <v>0</v>
      </c>
      <c r="G282" s="44"/>
      <c r="H282" s="225">
        <f>ROUNDDOWN(H277-H281,2)</f>
        <v>0</v>
      </c>
      <c r="I282" s="44"/>
      <c r="J282" s="250"/>
      <c r="K282" s="3"/>
      <c r="L282" s="3"/>
      <c r="M282" s="3"/>
      <c r="N282" s="3"/>
      <c r="O282" s="3"/>
      <c r="P282" s="3"/>
      <c r="Q282" s="3"/>
    </row>
    <row r="283" spans="1:17" s="58" customFormat="1" ht="25.05" customHeight="1" x14ac:dyDescent="0.25">
      <c r="A283" s="121" t="s">
        <v>394</v>
      </c>
      <c r="B283" s="82"/>
      <c r="C283" s="44"/>
      <c r="D283" s="228"/>
      <c r="E283" s="14"/>
      <c r="F283" s="228"/>
      <c r="G283" s="44"/>
      <c r="H283" s="228"/>
      <c r="I283" s="44"/>
      <c r="J283" s="250"/>
      <c r="K283" s="3"/>
      <c r="L283" s="3"/>
      <c r="M283" s="3"/>
      <c r="N283" s="3"/>
      <c r="O283" s="3"/>
      <c r="P283" s="3"/>
      <c r="Q283" s="3"/>
    </row>
    <row r="284" spans="1:17" s="58" customFormat="1" ht="25.05" customHeight="1" x14ac:dyDescent="0.25">
      <c r="A284" s="99" t="s">
        <v>395</v>
      </c>
      <c r="B284" s="73"/>
      <c r="C284" s="44"/>
      <c r="D284" s="221"/>
      <c r="E284" s="14"/>
      <c r="F284" s="221"/>
      <c r="G284" s="44"/>
      <c r="H284" s="221"/>
      <c r="I284" s="44"/>
      <c r="J284" s="250"/>
      <c r="K284" s="3"/>
      <c r="L284" s="3"/>
      <c r="M284" s="3"/>
      <c r="N284" s="3"/>
      <c r="O284" s="3"/>
      <c r="P284" s="3"/>
      <c r="Q284" s="3"/>
    </row>
    <row r="285" spans="1:17" s="58" customFormat="1" ht="25.05" customHeight="1" x14ac:dyDescent="0.25">
      <c r="A285" s="99" t="s">
        <v>396</v>
      </c>
      <c r="B285" s="80">
        <f>'Vuosi 2021'!B284</f>
        <v>0</v>
      </c>
      <c r="C285" s="44"/>
      <c r="D285" s="226">
        <f>'Vuosi 2021'!D284</f>
        <v>0</v>
      </c>
      <c r="E285" s="20"/>
      <c r="F285" s="226">
        <f>'Vuosi 2021'!F284</f>
        <v>0</v>
      </c>
      <c r="G285" s="44"/>
      <c r="H285" s="226">
        <f>'Vuosi 2021'!H284</f>
        <v>0</v>
      </c>
      <c r="I285" s="44"/>
      <c r="J285" s="250"/>
      <c r="K285" s="3"/>
      <c r="L285" s="3"/>
      <c r="M285" s="3"/>
      <c r="N285" s="3"/>
      <c r="O285" s="3"/>
      <c r="P285" s="3"/>
      <c r="Q285" s="3"/>
    </row>
    <row r="286" spans="1:17" s="58" customFormat="1" ht="25.05" customHeight="1" x14ac:dyDescent="0.25">
      <c r="A286" s="123" t="s">
        <v>397</v>
      </c>
      <c r="B286" s="87">
        <f>B284-B285</f>
        <v>0</v>
      </c>
      <c r="C286" s="44"/>
      <c r="D286" s="233">
        <f>D284-D285</f>
        <v>0</v>
      </c>
      <c r="F286" s="233">
        <f>F284-F285</f>
        <v>0</v>
      </c>
      <c r="G286" s="44"/>
      <c r="H286" s="233">
        <f>H284-H285</f>
        <v>0</v>
      </c>
      <c r="I286" s="44"/>
      <c r="J286" s="250"/>
      <c r="K286" s="3"/>
      <c r="L286" s="3"/>
      <c r="M286" s="3"/>
      <c r="N286" s="3"/>
      <c r="O286" s="3"/>
      <c r="P286" s="3"/>
      <c r="Q286" s="3"/>
    </row>
    <row r="287" spans="1:17" s="58" customFormat="1" ht="25.05" customHeight="1" x14ac:dyDescent="0.25">
      <c r="A287" s="99" t="s">
        <v>398</v>
      </c>
      <c r="B287" s="80"/>
      <c r="C287" s="44"/>
      <c r="D287" s="226"/>
      <c r="F287" s="226"/>
      <c r="G287" s="44"/>
      <c r="H287" s="226"/>
      <c r="I287" s="44"/>
      <c r="J287" s="250"/>
      <c r="K287" s="3"/>
      <c r="L287" s="3"/>
      <c r="M287" s="3"/>
      <c r="N287" s="3"/>
      <c r="O287" s="3"/>
      <c r="P287" s="3"/>
      <c r="Q287" s="3"/>
    </row>
    <row r="288" spans="1:17" s="58" customFormat="1" ht="25.05" customHeight="1" x14ac:dyDescent="0.25">
      <c r="A288" s="99" t="s">
        <v>368</v>
      </c>
      <c r="B288" s="88">
        <f>ROUNDDOWN(IF(B286&gt;0,B286-B287,-B286-B287),2)</f>
        <v>0</v>
      </c>
      <c r="C288" s="44"/>
      <c r="D288" s="230">
        <f>ROUNDDOWN(IF(D286&gt;0,D286-D287,-D286-D287),2)</f>
        <v>0</v>
      </c>
      <c r="F288" s="230">
        <f>ROUNDDOWN(IF(F286&gt;0,F286-F287,-F286-F287),2)</f>
        <v>0</v>
      </c>
      <c r="G288" s="44"/>
      <c r="H288" s="230">
        <f>ROUNDDOWN(IF(H286&gt;0,H286-H287,-H286-H287),2)</f>
        <v>0</v>
      </c>
      <c r="I288" s="44"/>
      <c r="J288" s="250"/>
      <c r="K288" s="3"/>
      <c r="L288" s="3"/>
      <c r="M288" s="3"/>
      <c r="N288" s="3"/>
      <c r="O288" s="3"/>
      <c r="P288" s="3"/>
      <c r="Q288" s="3"/>
    </row>
    <row r="289" spans="1:17" s="58" customFormat="1" ht="25.05" customHeight="1" x14ac:dyDescent="0.25">
      <c r="A289" s="121" t="s">
        <v>399</v>
      </c>
      <c r="B289" s="82"/>
      <c r="C289" s="44"/>
      <c r="D289" s="44"/>
      <c r="G289" s="44"/>
      <c r="H289" s="44"/>
      <c r="I289" s="44"/>
      <c r="J289" s="250"/>
      <c r="K289" s="3"/>
      <c r="L289" s="3"/>
      <c r="M289" s="3"/>
      <c r="N289" s="3"/>
      <c r="O289" s="3"/>
      <c r="P289" s="3"/>
      <c r="Q289" s="3"/>
    </row>
    <row r="290" spans="1:17" s="58" customFormat="1" ht="25.05" customHeight="1" x14ac:dyDescent="0.25">
      <c r="A290" s="103" t="s">
        <v>400</v>
      </c>
      <c r="B290" s="89">
        <f>B59+B103+B119+B135+B150+B166+B169+B199+B208+B214</f>
        <v>0</v>
      </c>
      <c r="C290" s="44"/>
      <c r="D290" s="44"/>
      <c r="G290" s="44"/>
      <c r="H290" s="44"/>
      <c r="I290" s="44"/>
      <c r="J290" s="250"/>
      <c r="K290" s="3"/>
      <c r="L290" s="3"/>
      <c r="M290" s="3"/>
      <c r="N290" s="3"/>
      <c r="O290" s="3"/>
      <c r="P290" s="3"/>
      <c r="Q290" s="3"/>
    </row>
    <row r="291" spans="1:17" s="58" customFormat="1" ht="25.05" customHeight="1" x14ac:dyDescent="0.25">
      <c r="A291" s="103" t="s">
        <v>401</v>
      </c>
      <c r="B291" s="90">
        <f>B234</f>
        <v>0</v>
      </c>
      <c r="C291" s="44"/>
      <c r="D291" s="44"/>
      <c r="G291" s="44"/>
      <c r="H291" s="44"/>
      <c r="I291" s="44"/>
      <c r="J291" s="250"/>
      <c r="K291" s="3"/>
      <c r="L291" s="3"/>
      <c r="M291" s="3"/>
      <c r="N291" s="3"/>
      <c r="O291" s="3"/>
      <c r="P291" s="3"/>
      <c r="Q291" s="3"/>
    </row>
    <row r="292" spans="1:17" s="1" customFormat="1" ht="25.05" customHeight="1" x14ac:dyDescent="0.25">
      <c r="A292" s="124" t="s">
        <v>368</v>
      </c>
      <c r="B292" s="84">
        <f>ROUNDDOWN(B290-B291,2)</f>
        <v>0</v>
      </c>
      <c r="C292" s="214" t="str">
        <f>IF((B292)=0,"",IF((B292)&lt;&gt;0,"Edellisten tilikausien jäämät on täsmättävä edellisen tilikauden taseen rahoitusasemaan!"))</f>
        <v/>
      </c>
      <c r="D292" s="44"/>
      <c r="E292" s="58"/>
      <c r="F292" s="58"/>
      <c r="G292" s="44"/>
      <c r="H292" s="44"/>
      <c r="I292" s="44"/>
      <c r="J292" s="250"/>
      <c r="K292" s="3"/>
      <c r="L292" s="3"/>
      <c r="M292" s="3"/>
      <c r="N292" s="3"/>
      <c r="O292" s="3"/>
      <c r="P292" s="3"/>
      <c r="Q292" s="3"/>
    </row>
    <row r="293" spans="1:17" s="1" customFormat="1" ht="49.8" customHeight="1" x14ac:dyDescent="0.25">
      <c r="A293" s="47" t="s">
        <v>71</v>
      </c>
      <c r="B293" s="45"/>
      <c r="C293" s="69"/>
      <c r="D293" s="67"/>
      <c r="E293" s="44"/>
      <c r="F293" s="44"/>
      <c r="G293" s="44"/>
      <c r="H293" s="44"/>
      <c r="I293" s="44"/>
      <c r="J293" s="250"/>
      <c r="K293" s="3"/>
      <c r="L293" s="3"/>
      <c r="M293" s="3"/>
      <c r="N293" s="3"/>
      <c r="O293" s="3"/>
      <c r="P293" s="3"/>
      <c r="Q293" s="3"/>
    </row>
    <row r="294" spans="1:17" s="1" customFormat="1" ht="88.2" customHeight="1" x14ac:dyDescent="0.25">
      <c r="A294" s="92"/>
      <c r="B294"/>
      <c r="C294"/>
      <c r="D294"/>
      <c r="E294" s="44"/>
      <c r="F294" s="44"/>
      <c r="G294" s="44"/>
      <c r="H294" s="44"/>
      <c r="I294" s="44"/>
      <c r="J294" s="250"/>
      <c r="K294" s="3"/>
      <c r="L294" s="3"/>
      <c r="M294" s="3"/>
      <c r="N294" s="3"/>
      <c r="O294" s="3"/>
      <c r="P294" s="3"/>
      <c r="Q294" s="3"/>
    </row>
    <row r="295" spans="1:17" s="1" customFormat="1" x14ac:dyDescent="0.25">
      <c r="A295" s="45" t="s">
        <v>157</v>
      </c>
      <c r="B295" s="45"/>
      <c r="C295" s="69"/>
      <c r="D295" s="67"/>
      <c r="E295" s="44"/>
      <c r="F295" s="44"/>
      <c r="G295" s="44"/>
      <c r="H295" s="44"/>
      <c r="I295" s="44"/>
      <c r="J295" s="278"/>
      <c r="K295" s="3"/>
      <c r="L295" s="3"/>
      <c r="M295" s="3"/>
      <c r="N295" s="3"/>
      <c r="O295" s="3"/>
      <c r="P295" s="3"/>
      <c r="Q295" s="3"/>
    </row>
    <row r="296" spans="1:17" s="1" customFormat="1" ht="47.4" customHeight="1" x14ac:dyDescent="0.25">
      <c r="A296" s="146" t="s">
        <v>402</v>
      </c>
      <c r="B296" s="53"/>
      <c r="C296" s="58"/>
      <c r="D296" s="58"/>
      <c r="E296" s="44"/>
      <c r="F296" s="44"/>
      <c r="G296" s="44"/>
      <c r="H296" s="44"/>
      <c r="I296" s="44"/>
      <c r="J296" s="278"/>
      <c r="K296" s="3"/>
      <c r="L296" s="3"/>
      <c r="M296" s="3"/>
      <c r="N296" s="3"/>
      <c r="O296" s="3"/>
      <c r="P296" s="3"/>
      <c r="Q296" s="3"/>
    </row>
    <row r="297" spans="1:17" s="1" customFormat="1" ht="103.8" customHeight="1" x14ac:dyDescent="0.25">
      <c r="A297" s="91" t="s">
        <v>406</v>
      </c>
      <c r="B297"/>
      <c r="C297"/>
      <c r="D297"/>
      <c r="E297" s="44"/>
      <c r="F297" s="44"/>
      <c r="G297" s="44"/>
      <c r="H297" s="44"/>
      <c r="I297" s="44"/>
      <c r="J297" s="278"/>
      <c r="K297" s="3"/>
      <c r="L297" s="3"/>
      <c r="M297" s="3"/>
      <c r="N297" s="3"/>
      <c r="O297" s="3"/>
      <c r="P297" s="3"/>
      <c r="Q297" s="3"/>
    </row>
    <row r="298" spans="1:17" s="1" customFormat="1" ht="42.6" customHeight="1" x14ac:dyDescent="0.25">
      <c r="A298" s="146" t="s">
        <v>403</v>
      </c>
      <c r="B298" s="51"/>
      <c r="C298" s="51"/>
      <c r="D298" s="51"/>
      <c r="E298" s="51"/>
      <c r="F298" s="51"/>
      <c r="G298" s="51"/>
      <c r="H298" s="51"/>
      <c r="I298" s="51"/>
      <c r="J298" s="278"/>
      <c r="K298" s="3"/>
      <c r="L298" s="3"/>
      <c r="M298" s="3"/>
      <c r="N298" s="3"/>
      <c r="O298" s="3"/>
      <c r="P298" s="3"/>
      <c r="Q298" s="3"/>
    </row>
    <row r="299" spans="1:17" s="1" customFormat="1" ht="57.6" customHeight="1" x14ac:dyDescent="0.25">
      <c r="A299" s="91" t="s">
        <v>407</v>
      </c>
      <c r="B299"/>
      <c r="C299"/>
      <c r="D299"/>
      <c r="E299" s="69"/>
      <c r="F299" s="69"/>
      <c r="G299" s="44"/>
      <c r="H299" s="44"/>
      <c r="I299" s="44"/>
      <c r="J299" s="278"/>
      <c r="K299" s="3"/>
      <c r="L299" s="3"/>
      <c r="M299" s="3"/>
      <c r="N299" s="3"/>
      <c r="O299" s="3"/>
      <c r="P299" s="3"/>
      <c r="Q299" s="3"/>
    </row>
    <row r="300" spans="1:17" s="1" customFormat="1" ht="37.200000000000003" customHeight="1" x14ac:dyDescent="0.25">
      <c r="A300" s="93" t="s">
        <v>404</v>
      </c>
      <c r="B300" s="45"/>
      <c r="C300" s="69"/>
      <c r="D300" s="67"/>
      <c r="E300" s="69"/>
      <c r="F300" s="69"/>
      <c r="G300" s="44"/>
      <c r="H300" s="44"/>
      <c r="I300" s="44"/>
      <c r="J300" s="278"/>
      <c r="K300" s="3"/>
      <c r="L300" s="3"/>
      <c r="M300" s="3"/>
      <c r="N300" s="3"/>
      <c r="O300" s="3"/>
      <c r="P300" s="3"/>
      <c r="Q300" s="3"/>
    </row>
  </sheetData>
  <sheetProtection algorithmName="SHA-512" hashValue="ekIrz4HuiS6UGiynTN2CAZw98pXThCLdQTYtXIDgWaeSoXH+YY2diWXbrNlBHIErzf3znwUNgShzhQpWlSuJnQ==" saltValue="AkE0pAshWnLQkurDHslX7g==" spinCount="100000" sheet="1" objects="1" scenarios="1"/>
  <dataValidations count="34">
    <dataValidation allowBlank="1" showInputMessage="1" showErrorMessage="1" promptTitle="Ohje" prompt="Jos kohde maksaa muiden kohteiden kuluja, esitetään se +merkkisenä, koska kaikki kulut esitetään +merkkisenä. Jos kohde saa hyvitystä omiin kuluihinsa muilta kohteilta, esitetään hyvitys -merkkisenä. " sqref="F86 H86 F99 H99" xr:uid="{E88D55B2-AB2F-4B35-87D2-0A660C134FFF}"/>
    <dataValidation allowBlank="1" showInputMessage="1" showErrorMessage="1" promptTitle="Pakollinen syöttötieto" prompt="Laskelma ei täsmää ilman edellisen tilikauden jäämiä. Alijäämät syötetään -merkkisenä ja ylijäämät +merkkisenä. " sqref="F59 H59 B59 D59 F103 H103 D103 B103" xr:uid="{F214517D-C3DB-498D-9186-66257A45ADBE}"/>
    <dataValidation allowBlank="1" showInputMessage="1" showErrorMessage="1" promptTitle="Kaavojen tarkistus" prompt="Tarkista tarvittaessa laskukaava. Suojauksen voi poistaa salasanalla &quot;ara&quot;. " sqref="H273 D273 F273 B273" xr:uid="{D2E84B1E-5C85-4EEC-866F-6BCAD4F9E74C}"/>
    <dataValidation allowBlank="1" showInputMessage="1" showErrorMessage="1" promptTitle="Kaavan tarkistus" prompt="Tarkista tarvittaessa laskukaava. Suojauksen voi avata salasanalla &quot;ara&quot;. _x000a_" sqref="H260 D260 F260 B260" xr:uid="{B7A02504-1BDD-4C01-9B39-8EAFF52D7604}"/>
    <dataValidation allowBlank="1" showInputMessage="1" showErrorMessage="1" promptTitle="Ohje" prompt="Esim. vuokravakuudet, jos ne ovat kirjattu kirjanpidossa pitkäaikaisiin velkoihin ja esitetään jälkilaskelmassa &quot;muissa yhteisön rahoitukseen vaikuttavissa tapahtumissa&quot;. " sqref="H284 D284 F284 B284" xr:uid="{F9A25F81-0CE6-41ED-9B03-4B8DD3D3D1F7}"/>
    <dataValidation allowBlank="1" showInputMessage="1" showErrorMessage="1" promptTitle="Aso-myynnit" prompt="Esitetään vanhojen, olemassa olevien huoneistojen lunastukset. Myynnit ja lunastukset voi esittää myös nettosummana esim. yhtiöille lunastetuissa asumisoikeuksissa. " sqref="B145 D145 F145 H145" xr:uid="{F227A606-CC59-4D00-AC9F-916E656BA500}"/>
    <dataValidation allowBlank="1" showInputMessage="1" showErrorMessage="1" promptTitle="Kohteiden lisääminen" prompt="Muista tarkistaa kaavojen toimivuus, jos kopioit sarakkeen uuden kohteen esittämistä varten." sqref="H2" xr:uid="{92FB0426-1C39-40E6-BB59-306AA6516E9F}"/>
    <dataValidation allowBlank="1" showInputMessage="1" showErrorMessage="1" promptTitle="Ohje" prompt="Syötä luvut. " sqref="H287 D287 F287 B287" xr:uid="{F6AF1E47-9D4E-4752-86FC-17A0C476B45C}"/>
    <dataValidation allowBlank="1" showInputMessage="1" showErrorMessage="1" promptTitle="Ohje" prompt="Syötä luvut. Tarkista, että luvut sisältyvät myös jälkilaskelmaan. " sqref="H279:H280 D279:D280 F279:F280 B279:B280" xr:uid="{06374B15-0B4C-41E2-ACAA-2AD2D2BD477C}"/>
    <dataValidation allowBlank="1" showInputMessage="1" showErrorMessage="1" promptTitle="Vuokravakuudet" prompt="Vuokravakuudet esitetään lyh.aikaissa veloissa taseen rahoitusasemassa, jos ne ovat kirjattu kirjanpidossa lyh.aikaisiin velkoihin. Jos ovat kirjattu pitkäaikaisiin, esitetään vuokravakuudet muissa rahoitukseen vaikuttavissa tapahtumissa. " sqref="B262 B265" xr:uid="{448FAC67-A94B-4D3F-9C6B-0CE27713E746}"/>
    <dataValidation allowBlank="1" showInputMessage="1" showErrorMessage="1" promptTitle="Ohje" prompt="Luvut syötetään yhteisötason tilinpäätöksestä. " sqref="B237 D237" xr:uid="{238FF6B1-2E45-483E-A460-025BE8099DA8}"/>
    <dataValidation allowBlank="1" showInputMessage="1" showErrorMessage="1" promptTitle="Tarkistuslaskelmat" prompt="Syötä tarkistuslaskelman luvut, koska tarkistuslaskelmat helpottavat laskelman laatimista ja myös virheiden löytymistä. " sqref="A235" xr:uid="{E2DE4CB2-946E-41AF-8342-10DF46670F34}"/>
    <dataValidation allowBlank="1" showInputMessage="1" showErrorMessage="1" promptTitle="Pakollinen syöttötieto" prompt="Laskelmassa on esitettävä myös edellisen tilikauden tilinpäätöksestä taseen rahoitusaseman luvut. " sqref="B231" xr:uid="{B78DAD76-B510-4204-A786-ABBFA8C4AFD8}"/>
    <dataValidation allowBlank="1" showInputMessage="1" showErrorMessage="1" promptTitle="Vuokravakuudet" prompt="Vuokravakuudet esitetään lyh.aikaisissa veloissa, jos ne on kirjanpidossa kirjattu lyh.aikaisiin. Jos kirjanpidossa pitkäaikaisissa veloissa, vakuudet esitet. j-laskelmassa muissa rahoitukseen vaikuttavissa tapahtumissa. " sqref="B232 B227" xr:uid="{64825E57-FF1E-41FB-B4E6-6532A0836699}"/>
    <dataValidation allowBlank="1" showInputMessage="1" showErrorMessage="1" promptTitle="Ohje" prompt="Jos jakamattomat osingot sisältyvät lyhytaikaisiin velkoihin, ei niitä esitetä toiseen kertaan jakamattomissa osingoissa. _x000a_" sqref="H175 F175 D175 B175" xr:uid="{A7999E6A-D8EE-4EB0-B9F7-4827E69A7BB1}"/>
    <dataValidation allowBlank="1" showInputMessage="1" showErrorMessage="1" promptTitle="Aso-myynnit" prompt="Esitetään vanhojen, olemassa olevien huoneistojen myynnit. Myynnit ja lunastukset voi esittää myös nettosummana esim. yhtiöille lunastetuissa asumisoikeuksissa. " sqref="H141 F141 D141 B141 B125 D125 F125 H125" xr:uid="{AC67D595-16A8-474E-8ABC-AEE0003DC597}"/>
    <dataValidation allowBlank="1" showInputMessage="1" showErrorMessage="1" promptTitle="Aso-myynnit" prompt="Ainoastaan uusien huoneistojen sekä sellaisten huoneistojen myynnit, jotka myydään ensimmäistä kertaa asumisoikeuskäyttöön. " sqref="H173 F173 D173 B173" xr:uid="{D1D66083-60C8-4969-A711-F65118B429CA}"/>
    <dataValidation allowBlank="1" showInputMessage="1" showErrorMessage="1" promptTitle="Jäämän kirjaaminen" prompt="Edellisen tilikauden jälkilaskelmasta &quot;investointien ja rahoituksen jäämä&quot;. " sqref="H169 F169 D169 B169" xr:uid="{A14AC398-C5EB-49B5-8208-6019BA54B1B0}"/>
    <dataValidation allowBlank="1" showInputMessage="1" showErrorMessage="1" promptTitle="Vastikkeen tasaus" prompt="Esitetään summa, jonka kohde maksaaa muiden kohteiden kuluja (+merkkinen) tai vastaavasti saa hyvitystä muilta omiin kuluihinsa (-merkkinen). " sqref="H163 F163 H116 F116 F132 H132 F147 H147" xr:uid="{D290104B-406C-4D64-9AA9-3A64FC74B0AE}"/>
    <dataValidation allowBlank="1" showInputMessage="1" showErrorMessage="1" promptTitle="Vastikkeen tasaus" prompt="Koko yhteisön ja tasausryhmän laskelmassa ei esitetä vastikkeen tasaus -summaa, koska kaikki kulut ovat jaettu kohteille. " sqref="B99 D99 D116 B116 D132 B132 D147 B147 D163 B163" xr:uid="{3327985A-44B7-47C9-A527-2227EADCF4A1}"/>
    <dataValidation allowBlank="1" showInputMessage="1" showErrorMessage="1" promptTitle="Korjauskulut ja aktivoidut kulut" prompt="Korjaukset esitetään nettosummana +merkkisenä. Jos kuluja on aktivoitu taseeseen, esitetään aktivoidut kulut +merkkisenä alapuolella. (Korjauskulut + aktivoidut kulut = korjauksiin käytetyt rahavarat). Myynnit esitetään -merkkisenä. " sqref="H40 F40 D40 B40 H82 F82 D82 B82 D112 B112 F112 H112" xr:uid="{A368ED21-BAC8-4023-88B1-66BC5CC9110A}"/>
    <dataValidation allowBlank="1" showInputMessage="1" showErrorMessage="1" promptTitle="Kulujen syöttäminen" prompt="Kulut syötetään +merkkisenä. " sqref="H27 F27 D27 B27" xr:uid="{910C9F68-AAAF-4ACD-AEE0-ADD227648195}"/>
    <dataValidation allowBlank="1" showInputMessage="1" showErrorMessage="1" promptTitle="Pakollinen syöttötieto" prompt="Syötä huoneistoala ja tilikauden pituus. " sqref="G13" xr:uid="{87C122A4-8A71-4DB8-B86A-64837329A8E4}"/>
    <dataValidation allowBlank="1" showInputMessage="1" showErrorMessage="1" promptTitle="Pinta-alakohtainen vastike" prompt="Syötä huoneistoala ja tilikauden pituus. " sqref="I13" xr:uid="{E5A72698-FB55-4B86-87FA-46B59EAE93F2}"/>
    <dataValidation allowBlank="1" showInputMessage="1" showErrorMessage="1" prompt="Täytä pinta-ala soluun E19." sqref="E144 G144 C144 I144" xr:uid="{C63C6AB1-3F90-45C9-97EC-FF13DC02EDB4}"/>
    <dataValidation operator="notBetween" showInputMessage="1" showErrorMessage="1" prompt="Lisää tilikauden pituus kuukausina." sqref="A11" xr:uid="{E1617903-A6FE-4048-A935-5ABE66AE0802}"/>
    <dataValidation allowBlank="1" showInputMessage="1" showErrorMessage="1" promptTitle="Ruutujen kiinnitys" prompt="Ruudut ovat kiinnitetty B4-ruudusta. Ruutujen vapautus -ohjeistus löytyy ohjeista." sqref="B4" xr:uid="{9B2E53E6-359F-4357-9067-565D1EEEA6A8}"/>
    <dataValidation allowBlank="1" showInputMessage="1" showErrorMessage="1" promptTitle="Vuokravakuudet" prompt="Pitkäaikaisissa veloissa esitetään pääsääntöisest lainat. Jos vuokravakuudet on kirjattu pitkäaikaisiin, esitetään vuokravakuudet muissa rahoitukseen vaikuttavissa tapahtumissa. " sqref="F262 D262 H262" xr:uid="{00AD7B9E-818A-4306-BC95-0B339E1DB012}"/>
    <dataValidation allowBlank="1" showInputMessage="1" showErrorMessage="1" promptTitle="Ohje" prompt="Investoinnit, lainojen lyhennykset ja nostot sekä asumisoikeusmaksujen muutokset esitetään myös kohdekohtaisissa jälkilaskelmissa. " sqref="H251 F251" xr:uid="{D75C2917-BFA9-4AEA-AFE1-4C8BA3038A85}"/>
    <dataValidation allowBlank="1" showInputMessage="1" showErrorMessage="1" promptTitle="Ohje" prompt="Luvut syötetään kohdekohtaisesta tuloslaskelmasta. " sqref="H237 F237" xr:uid="{65A3852D-A291-4125-9096-3A78D0738DE1}"/>
    <dataValidation allowBlank="1" showInputMessage="1" showErrorMessage="1" promptTitle="Ohje" prompt="Sallittua kerätä varoja myymättä jääneiden asumisoikeushuoneistojen lunastamisiin. Huoneistot joko vuokrataan tai ne jäävät tyhjilleen. " sqref="F139 D139 B139 H139" xr:uid="{C7B7778C-A2A2-44D4-B7AF-CB446E1B6F55}"/>
    <dataValidation allowBlank="1" showInputMessage="1" showErrorMessage="1" promptTitle="Ohje" prompt="Varautumisten tuottoina esitetään summa, joka on todellisuudessa kertynyt vastikkeissa ja vuokrissa varautumisiin. Varautumisiin kerättävät vastikkeet on esitettävä käyttövastikelaskelmassa. " sqref="B107 D107 F107 H107 B123 D123 F123 H123" xr:uid="{B9DC0825-FBB0-4833-B8E9-F2F6BDFE98BA}"/>
    <dataValidation allowBlank="1" showInputMessage="1" showErrorMessage="1" promptTitle="Varautumisiin kerättävät varat" prompt="Jos käyttövastike II:n vastikkeisiin sisältyy varautumisiin kerättäviä vastikkeita, muista vähentää ne ja lisätä varautumisiin. Jos varautumisiin kertyneet esitetään kuluina, tarkistuslaskelmat erottavat tuloslaskelmaan. " sqref="B63 D63 F63 H63" xr:uid="{1E6558EC-DD87-4175-B430-51D429CB8ED6}"/>
    <dataValidation allowBlank="1" showInputMessage="1" showErrorMessage="1" promptTitle="ARAn suositus" prompt="ARA suosittelee eri tarkoitukseen (k-vastike II, varautumiset) perittävien vastikkeiden esittämistä erikseen sekä laskelmissa että kirjanpidossa. " sqref="H19 F19 D19 B19" xr:uid="{FCBA427B-31FB-49D4-9D95-3F51E9E8F955}"/>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184C8-2D11-4A9D-9DB1-31C503BD91C9}">
  <dimension ref="A1:Q300"/>
  <sheetViews>
    <sheetView showGridLines="0" tabSelected="1"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50" customWidth="1"/>
    <col min="11" max="16384" width="8.7265625" style="3"/>
  </cols>
  <sheetData>
    <row r="1" spans="1:17" s="2" customFormat="1" ht="98.4" customHeight="1" thickBot="1" x14ac:dyDescent="0.3">
      <c r="A1" s="26" t="s">
        <v>303</v>
      </c>
      <c r="B1" s="14"/>
      <c r="C1" s="14"/>
      <c r="D1" s="14"/>
      <c r="E1" s="14"/>
      <c r="F1" s="14"/>
      <c r="G1" s="14"/>
      <c r="H1" s="14"/>
      <c r="I1" s="14"/>
      <c r="J1" s="250"/>
    </row>
    <row r="2" spans="1:17" ht="65.400000000000006" customHeight="1" thickBot="1" x14ac:dyDescent="0.35">
      <c r="A2" s="237" t="s">
        <v>87</v>
      </c>
      <c r="B2" s="240" t="s">
        <v>92</v>
      </c>
      <c r="C2" s="241"/>
      <c r="D2" s="242" t="s">
        <v>93</v>
      </c>
      <c r="E2" s="243"/>
      <c r="F2" s="242" t="s">
        <v>106</v>
      </c>
      <c r="G2" s="244"/>
      <c r="H2" s="245" t="s">
        <v>106</v>
      </c>
      <c r="I2" s="246"/>
      <c r="J2" s="251"/>
      <c r="Q2"/>
    </row>
    <row r="3" spans="1:17" s="6" customFormat="1" ht="56.4" customHeight="1" x14ac:dyDescent="0.25">
      <c r="A3" s="25"/>
      <c r="B3" s="282" t="str">
        <f>IF('Vuosi 2020'!B3="","",'Vuosi 2020'!B3)</f>
        <v/>
      </c>
      <c r="C3" s="274"/>
      <c r="D3" s="277" t="str">
        <f>IF('Vuosi 2020'!D3="","",'Vuosi 2020'!D3)</f>
        <v/>
      </c>
      <c r="E3" s="275"/>
      <c r="F3" s="277" t="str">
        <f>IF('Vuosi 2020'!F3="","",'Vuosi 2020'!F3)</f>
        <v/>
      </c>
      <c r="G3" s="275"/>
      <c r="H3" s="277" t="str">
        <f>IF('Vuosi 2020'!H3="","",'Vuosi 2020'!H3)</f>
        <v/>
      </c>
      <c r="I3" s="275"/>
      <c r="J3" s="251"/>
    </row>
    <row r="4" spans="1:17" ht="42" customHeight="1" x14ac:dyDescent="0.25">
      <c r="A4" s="238" t="s">
        <v>91</v>
      </c>
      <c r="B4" s="188" t="s">
        <v>107</v>
      </c>
      <c r="C4" s="187"/>
      <c r="D4" s="171" t="s">
        <v>107</v>
      </c>
      <c r="E4" s="187"/>
      <c r="F4" s="171" t="s">
        <v>107</v>
      </c>
      <c r="G4" s="187"/>
      <c r="H4" s="171" t="s">
        <v>107</v>
      </c>
      <c r="I4" s="172"/>
      <c r="J4" s="251"/>
    </row>
    <row r="5" spans="1:17" ht="33" customHeight="1" x14ac:dyDescent="0.25">
      <c r="A5" s="25"/>
      <c r="B5" s="173" t="s">
        <v>86</v>
      </c>
      <c r="C5" s="174"/>
      <c r="D5" s="173" t="s">
        <v>86</v>
      </c>
      <c r="E5" s="174"/>
      <c r="F5" s="173" t="s">
        <v>95</v>
      </c>
      <c r="G5" s="174"/>
      <c r="H5" s="173" t="s">
        <v>95</v>
      </c>
      <c r="I5" s="174"/>
      <c r="J5" s="251"/>
    </row>
    <row r="6" spans="1:17" ht="32.549999999999997" customHeight="1" x14ac:dyDescent="0.25">
      <c r="A6" s="238" t="s">
        <v>90</v>
      </c>
      <c r="B6" s="175"/>
      <c r="C6" s="176"/>
      <c r="D6" s="175"/>
      <c r="E6" s="176"/>
      <c r="F6" s="175"/>
      <c r="G6" s="176"/>
      <c r="H6" s="175"/>
      <c r="I6" s="176"/>
      <c r="J6" s="251"/>
    </row>
    <row r="7" spans="1:17" ht="31.95" customHeight="1" thickBot="1" x14ac:dyDescent="0.3">
      <c r="A7" s="25"/>
      <c r="B7" s="177" t="s">
        <v>94</v>
      </c>
      <c r="C7" s="178"/>
      <c r="D7" s="177" t="s">
        <v>94</v>
      </c>
      <c r="E7" s="178"/>
      <c r="F7" s="177" t="s">
        <v>94</v>
      </c>
      <c r="G7" s="178"/>
      <c r="H7" s="177" t="s">
        <v>94</v>
      </c>
      <c r="I7" s="178"/>
      <c r="J7" s="251"/>
    </row>
    <row r="8" spans="1:17" ht="32.549999999999997" customHeight="1" thickBot="1" x14ac:dyDescent="0.3">
      <c r="A8" s="238" t="s">
        <v>88</v>
      </c>
      <c r="B8" s="179"/>
      <c r="C8" s="180"/>
      <c r="D8" s="179"/>
      <c r="E8" s="180"/>
      <c r="F8" s="179"/>
      <c r="G8" s="180"/>
      <c r="H8" s="179"/>
      <c r="I8" s="180"/>
      <c r="J8" s="251"/>
      <c r="K8"/>
    </row>
    <row r="9" spans="1:17" ht="40.799999999999997" customHeight="1" x14ac:dyDescent="0.25">
      <c r="A9" s="248"/>
      <c r="B9" s="181" t="s">
        <v>59</v>
      </c>
      <c r="C9" s="182"/>
      <c r="D9" s="181" t="s">
        <v>59</v>
      </c>
      <c r="E9" s="182"/>
      <c r="F9" s="181" t="s">
        <v>59</v>
      </c>
      <c r="G9" s="182"/>
      <c r="H9" s="181" t="s">
        <v>59</v>
      </c>
      <c r="I9" s="182"/>
      <c r="J9" s="251"/>
    </row>
    <row r="10" spans="1:17" ht="33" customHeight="1" thickBot="1" x14ac:dyDescent="0.3">
      <c r="A10" s="239" t="s">
        <v>89</v>
      </c>
      <c r="B10" s="183" t="s">
        <v>86</v>
      </c>
      <c r="C10" s="184"/>
      <c r="D10" s="183" t="s">
        <v>86</v>
      </c>
      <c r="E10" s="184"/>
      <c r="F10" s="183" t="s">
        <v>86</v>
      </c>
      <c r="G10" s="184"/>
      <c r="H10" s="183" t="s">
        <v>86</v>
      </c>
      <c r="I10" s="184"/>
      <c r="J10" s="251"/>
    </row>
    <row r="11" spans="1:17" ht="32.549999999999997" customHeight="1" thickBot="1" x14ac:dyDescent="0.3">
      <c r="A11" s="206" t="str">
        <f>IF('Vuosi 2020'!A11="","",'Vuosi 2020'!A11)</f>
        <v/>
      </c>
      <c r="B11" s="202"/>
      <c r="C11" s="186"/>
      <c r="D11" s="185"/>
      <c r="E11" s="186"/>
      <c r="F11" s="185"/>
      <c r="G11" s="186"/>
      <c r="H11" s="185"/>
      <c r="I11" s="186"/>
      <c r="J11" s="251"/>
    </row>
    <row r="12" spans="1:17" s="4" customFormat="1" ht="91.8" customHeight="1" thickBot="1" x14ac:dyDescent="0.3">
      <c r="A12" s="194" t="s">
        <v>108</v>
      </c>
      <c r="B12" s="249" t="str">
        <f>IF(B3="","",(B3))</f>
        <v/>
      </c>
      <c r="C12" s="247" t="s">
        <v>26</v>
      </c>
      <c r="D12" s="249" t="str">
        <f>IF(D3="","",(D3))</f>
        <v/>
      </c>
      <c r="E12" s="195" t="s">
        <v>26</v>
      </c>
      <c r="F12" s="249" t="str">
        <f>IF(F3="","",(F3))</f>
        <v/>
      </c>
      <c r="G12" s="195" t="s">
        <v>26</v>
      </c>
      <c r="H12" s="249" t="str">
        <f>IF(H3="","",(H3))</f>
        <v/>
      </c>
      <c r="I12" s="195" t="s">
        <v>26</v>
      </c>
      <c r="J12" s="250"/>
    </row>
    <row r="13" spans="1:17" s="4" customFormat="1" ht="36.6" customHeight="1" thickTop="1" x14ac:dyDescent="0.25">
      <c r="A13" s="24" t="s">
        <v>304</v>
      </c>
      <c r="B13" s="40"/>
      <c r="C13" s="129" t="str">
        <f>IF(B13="","",IF(B13=0,"",(B13/B$6/$A$11)))</f>
        <v/>
      </c>
      <c r="D13" s="40"/>
      <c r="E13" s="129" t="str">
        <f>IF(D13="","",IF(D13=0,"",(D13/D$6/$A$11)))</f>
        <v/>
      </c>
      <c r="F13" s="40"/>
      <c r="G13" s="129" t="str">
        <f>IF(F13="","",IF(F13=0,"",(F13/F$6/$A$11)))</f>
        <v/>
      </c>
      <c r="H13" s="40"/>
      <c r="I13" s="129" t="str">
        <f>IF(H13="","",IF(H13=0,"",(H13/H$6/$A$11)))</f>
        <v/>
      </c>
      <c r="J13" s="278"/>
      <c r="K13" s="8"/>
      <c r="L13" s="8"/>
      <c r="M13" s="8"/>
    </row>
    <row r="14" spans="1:17" s="6" customFormat="1" ht="25.05" customHeight="1" x14ac:dyDescent="0.25">
      <c r="A14" s="94" t="s">
        <v>305</v>
      </c>
      <c r="B14" s="48">
        <f>B19+B63+B107+B123+B139+B154</f>
        <v>0</v>
      </c>
      <c r="C14" s="129" t="str">
        <f>IF(B14="","",IF(B14=0,"",(B14/B$6/$A$11)))</f>
        <v/>
      </c>
      <c r="D14" s="48">
        <f>D19+D63+D107+D123+D139+D154</f>
        <v>0</v>
      </c>
      <c r="E14" s="129" t="str">
        <f>IF(D14="","",IF(D14=0,"",(D14/D$6/$A$11)))</f>
        <v/>
      </c>
      <c r="F14" s="48">
        <f>F19+F63+F107+F123+F139+F154</f>
        <v>0</v>
      </c>
      <c r="G14" s="46" t="str">
        <f>IF(F14="","",IF(F14=0,"",(F14/F$6/$A$11)))</f>
        <v/>
      </c>
      <c r="H14" s="48">
        <f>H19+H63+H107+H123+H139+H154</f>
        <v>0</v>
      </c>
      <c r="I14" s="46" t="str">
        <f>IF(H14="","",IF(H14=0,"",(H14/H$6/$A$11)))</f>
        <v/>
      </c>
      <c r="J14" s="250"/>
    </row>
    <row r="15" spans="1:17" s="6" customFormat="1" ht="25.05" customHeight="1" x14ac:dyDescent="0.25">
      <c r="A15" s="95" t="s">
        <v>306</v>
      </c>
      <c r="B15" s="50"/>
      <c r="C15" s="51"/>
      <c r="D15" s="50"/>
      <c r="E15" s="51"/>
      <c r="F15" s="50"/>
      <c r="G15" s="51"/>
      <c r="H15" s="50"/>
      <c r="I15" s="51"/>
      <c r="J15" s="250"/>
    </row>
    <row r="16" spans="1:17" s="51" customFormat="1" ht="52.95" customHeight="1" thickBot="1" x14ac:dyDescent="0.35">
      <c r="A16" s="196" t="s">
        <v>109</v>
      </c>
      <c r="B16" s="201"/>
      <c r="C16" s="197"/>
      <c r="D16" s="201"/>
      <c r="E16" s="197"/>
      <c r="F16" s="201"/>
      <c r="G16" s="197"/>
      <c r="H16" s="201"/>
      <c r="I16" s="197"/>
      <c r="J16" s="250"/>
      <c r="K16" s="125"/>
      <c r="L16" s="125"/>
      <c r="M16" s="125"/>
    </row>
    <row r="17" spans="1:10" s="6" customFormat="1" ht="25.05" customHeight="1" thickTop="1" x14ac:dyDescent="0.25">
      <c r="A17" s="44"/>
      <c r="B17" s="189"/>
      <c r="C17" s="52"/>
      <c r="D17" s="189"/>
      <c r="E17" s="52"/>
      <c r="F17" s="189"/>
      <c r="G17" s="52"/>
      <c r="H17" s="189"/>
      <c r="I17" s="52"/>
      <c r="J17" s="252"/>
    </row>
    <row r="18" spans="1:10" s="6" customFormat="1" ht="25.05" customHeight="1" x14ac:dyDescent="0.25">
      <c r="A18" s="68" t="s">
        <v>110</v>
      </c>
      <c r="B18" s="44"/>
      <c r="C18" s="54"/>
      <c r="D18" s="44"/>
      <c r="E18" s="54"/>
      <c r="F18" s="44"/>
      <c r="G18" s="54"/>
      <c r="H18" s="44"/>
      <c r="I18" s="54"/>
      <c r="J18" s="250"/>
    </row>
    <row r="19" spans="1:10" s="6" customFormat="1" ht="25.05" customHeight="1" x14ac:dyDescent="0.25">
      <c r="A19" s="18" t="s">
        <v>307</v>
      </c>
      <c r="B19" s="22"/>
      <c r="C19" s="46" t="str">
        <f t="shared" ref="C19:C25" si="0">IF(B19="","",IF(B19=0,"",(B19/B$6/$A$11)))</f>
        <v/>
      </c>
      <c r="D19" s="22"/>
      <c r="E19" s="46" t="str">
        <f t="shared" ref="E19:E25" si="1">IF(D19="","",IF(D19=0,"",(D19/D$6/$A$11)))</f>
        <v/>
      </c>
      <c r="F19" s="22"/>
      <c r="G19" s="204" t="str">
        <f t="shared" ref="G19:G25" si="2">IF(F19="","",IF(F19=0,"",(F19/F$6/$A$11)))</f>
        <v/>
      </c>
      <c r="H19" s="22"/>
      <c r="I19" s="46" t="str">
        <f t="shared" ref="I19:I25" si="3">IF(H19="","",IF(H19=0,"",(H19/H$6/$A$11)))</f>
        <v/>
      </c>
      <c r="J19" s="250"/>
    </row>
    <row r="20" spans="1:10" s="6" customFormat="1" ht="25.05" customHeight="1" x14ac:dyDescent="0.25">
      <c r="A20" s="18" t="s">
        <v>51</v>
      </c>
      <c r="B20" s="16"/>
      <c r="C20" s="129" t="str">
        <f t="shared" si="0"/>
        <v/>
      </c>
      <c r="D20" s="16"/>
      <c r="E20" s="129" t="str">
        <f t="shared" si="1"/>
        <v/>
      </c>
      <c r="F20" s="16"/>
      <c r="G20" s="46" t="str">
        <f t="shared" si="2"/>
        <v/>
      </c>
      <c r="H20" s="16"/>
      <c r="I20" s="46" t="str">
        <f t="shared" si="3"/>
        <v/>
      </c>
      <c r="J20" s="250"/>
    </row>
    <row r="21" spans="1:10" s="6" customFormat="1" ht="25.05" customHeight="1" x14ac:dyDescent="0.25">
      <c r="A21" s="18" t="s">
        <v>111</v>
      </c>
      <c r="B21" s="16"/>
      <c r="C21" s="129" t="str">
        <f t="shared" si="0"/>
        <v/>
      </c>
      <c r="D21" s="16"/>
      <c r="E21" s="129" t="str">
        <f t="shared" si="1"/>
        <v/>
      </c>
      <c r="F21" s="16"/>
      <c r="G21" s="46" t="str">
        <f t="shared" si="2"/>
        <v/>
      </c>
      <c r="H21" s="16"/>
      <c r="I21" s="46" t="str">
        <f t="shared" si="3"/>
        <v/>
      </c>
      <c r="J21" s="250"/>
    </row>
    <row r="22" spans="1:10" ht="25.05" customHeight="1" x14ac:dyDescent="0.3">
      <c r="A22" s="18" t="s">
        <v>32</v>
      </c>
      <c r="B22" s="16"/>
      <c r="C22" s="129" t="str">
        <f t="shared" si="0"/>
        <v/>
      </c>
      <c r="D22" s="16"/>
      <c r="E22" s="129" t="str">
        <f t="shared" si="1"/>
        <v/>
      </c>
      <c r="F22" s="16"/>
      <c r="G22" s="46" t="str">
        <f t="shared" si="2"/>
        <v/>
      </c>
      <c r="H22" s="16"/>
      <c r="I22" s="46" t="str">
        <f t="shared" si="3"/>
        <v/>
      </c>
      <c r="J22" s="253"/>
    </row>
    <row r="23" spans="1:10" s="6" customFormat="1" ht="25.05" customHeight="1" x14ac:dyDescent="0.25">
      <c r="A23" s="18" t="s">
        <v>12</v>
      </c>
      <c r="B23" s="16"/>
      <c r="C23" s="129" t="str">
        <f t="shared" si="0"/>
        <v/>
      </c>
      <c r="D23" s="16"/>
      <c r="E23" s="129" t="str">
        <f t="shared" si="1"/>
        <v/>
      </c>
      <c r="F23" s="16"/>
      <c r="G23" s="46" t="str">
        <f t="shared" si="2"/>
        <v/>
      </c>
      <c r="H23" s="16"/>
      <c r="I23" s="46" t="str">
        <f t="shared" si="3"/>
        <v/>
      </c>
      <c r="J23" s="252"/>
    </row>
    <row r="24" spans="1:10" s="6" customFormat="1" ht="25.05" customHeight="1" x14ac:dyDescent="0.3">
      <c r="A24" s="104" t="s">
        <v>0</v>
      </c>
      <c r="B24" s="16"/>
      <c r="C24" s="129" t="str">
        <f t="shared" si="0"/>
        <v/>
      </c>
      <c r="D24" s="16"/>
      <c r="E24" s="129" t="str">
        <f t="shared" si="1"/>
        <v/>
      </c>
      <c r="F24" s="16"/>
      <c r="G24" s="46" t="str">
        <f t="shared" si="2"/>
        <v/>
      </c>
      <c r="H24" s="16"/>
      <c r="I24" s="46" t="str">
        <f t="shared" si="3"/>
        <v/>
      </c>
      <c r="J24" s="253"/>
    </row>
    <row r="25" spans="1:10" s="6" customFormat="1" ht="25.05" customHeight="1" x14ac:dyDescent="0.25">
      <c r="A25" s="105" t="s">
        <v>69</v>
      </c>
      <c r="B25" s="55">
        <f>SUM(B19:B24)</f>
        <v>0</v>
      </c>
      <c r="C25" s="129" t="str">
        <f t="shared" si="0"/>
        <v/>
      </c>
      <c r="D25" s="55">
        <f>SUM(D19:D24)</f>
        <v>0</v>
      </c>
      <c r="E25" s="129" t="str">
        <f t="shared" si="1"/>
        <v/>
      </c>
      <c r="F25" s="55">
        <f>SUM(F19:F24)</f>
        <v>0</v>
      </c>
      <c r="G25" s="46" t="str">
        <f t="shared" si="2"/>
        <v/>
      </c>
      <c r="H25" s="55">
        <f>SUM(H19:H24)</f>
        <v>0</v>
      </c>
      <c r="I25" s="46" t="str">
        <f t="shared" si="3"/>
        <v/>
      </c>
      <c r="J25" s="250"/>
    </row>
    <row r="26" spans="1:10" s="6" customFormat="1" ht="38.4" customHeight="1" x14ac:dyDescent="0.25">
      <c r="A26" s="110" t="s">
        <v>178</v>
      </c>
      <c r="B26" s="14"/>
      <c r="C26" s="14"/>
      <c r="D26" s="14"/>
      <c r="E26" s="14"/>
      <c r="F26" s="14"/>
      <c r="G26" s="14"/>
      <c r="H26" s="14"/>
      <c r="I26" s="14"/>
      <c r="J26" s="250"/>
    </row>
    <row r="27" spans="1:10" s="6" customFormat="1" ht="25.05" customHeight="1" x14ac:dyDescent="0.25">
      <c r="A27" s="18" t="s">
        <v>308</v>
      </c>
      <c r="B27" s="22"/>
      <c r="C27" s="46" t="str">
        <f t="shared" ref="C27:C42" si="4">IF(B27="","",IF(B27=0,"",(B27/B$6/$A$11)))</f>
        <v/>
      </c>
      <c r="D27" s="203"/>
      <c r="E27" s="46" t="str">
        <f t="shared" ref="E27:E42" si="5">IF(D27="","",IF(D27=0,"",(D27/D$6/$A$11)))</f>
        <v/>
      </c>
      <c r="F27" s="203"/>
      <c r="G27" s="46" t="str">
        <f t="shared" ref="G27:G42" si="6">IF(F27="","",IF(F27=0,"",(F27/F$6/$A$11)))</f>
        <v/>
      </c>
      <c r="H27" s="22"/>
      <c r="I27" s="46" t="str">
        <f t="shared" ref="I27:I42" si="7">IF(H27="","",IF(H27=0,"",(H27/H$6/$A$11)))</f>
        <v/>
      </c>
      <c r="J27" s="250"/>
    </row>
    <row r="28" spans="1:10" s="6" customFormat="1" ht="25.05" customHeight="1" x14ac:dyDescent="0.25">
      <c r="A28" s="18" t="s">
        <v>1</v>
      </c>
      <c r="B28" s="16"/>
      <c r="C28" s="129" t="str">
        <f t="shared" si="4"/>
        <v/>
      </c>
      <c r="D28" s="16"/>
      <c r="E28" s="129" t="str">
        <f t="shared" si="5"/>
        <v/>
      </c>
      <c r="F28" s="16"/>
      <c r="G28" s="46" t="str">
        <f t="shared" si="6"/>
        <v/>
      </c>
      <c r="H28" s="16"/>
      <c r="I28" s="46" t="str">
        <f t="shared" si="7"/>
        <v/>
      </c>
      <c r="J28" s="250"/>
    </row>
    <row r="29" spans="1:10" s="6" customFormat="1" ht="25.05" customHeight="1" x14ac:dyDescent="0.25">
      <c r="A29" s="18" t="s">
        <v>112</v>
      </c>
      <c r="B29" s="16"/>
      <c r="C29" s="129" t="str">
        <f t="shared" si="4"/>
        <v/>
      </c>
      <c r="D29" s="16"/>
      <c r="E29" s="129" t="str">
        <f t="shared" si="5"/>
        <v/>
      </c>
      <c r="F29" s="16"/>
      <c r="G29" s="46" t="str">
        <f t="shared" si="6"/>
        <v/>
      </c>
      <c r="H29" s="16"/>
      <c r="I29" s="46" t="str">
        <f t="shared" si="7"/>
        <v/>
      </c>
      <c r="J29" s="250"/>
    </row>
    <row r="30" spans="1:10" s="6" customFormat="1" ht="25.05" customHeight="1" x14ac:dyDescent="0.25">
      <c r="A30" s="18" t="s">
        <v>2</v>
      </c>
      <c r="B30" s="16"/>
      <c r="C30" s="129" t="str">
        <f t="shared" si="4"/>
        <v/>
      </c>
      <c r="D30" s="16"/>
      <c r="E30" s="129" t="str">
        <f t="shared" si="5"/>
        <v/>
      </c>
      <c r="F30" s="16"/>
      <c r="G30" s="46" t="str">
        <f t="shared" si="6"/>
        <v/>
      </c>
      <c r="H30" s="16"/>
      <c r="I30" s="46" t="str">
        <f t="shared" si="7"/>
        <v/>
      </c>
      <c r="J30" s="250"/>
    </row>
    <row r="31" spans="1:10" s="6" customFormat="1" ht="25.05" customHeight="1" x14ac:dyDescent="0.25">
      <c r="A31" s="18" t="s">
        <v>3</v>
      </c>
      <c r="B31" s="16"/>
      <c r="C31" s="129" t="str">
        <f t="shared" si="4"/>
        <v/>
      </c>
      <c r="D31" s="16"/>
      <c r="E31" s="129" t="str">
        <f t="shared" si="5"/>
        <v/>
      </c>
      <c r="F31" s="16"/>
      <c r="G31" s="46" t="str">
        <f t="shared" si="6"/>
        <v/>
      </c>
      <c r="H31" s="16"/>
      <c r="I31" s="46" t="str">
        <f t="shared" si="7"/>
        <v/>
      </c>
      <c r="J31" s="250"/>
    </row>
    <row r="32" spans="1:10" s="6" customFormat="1" ht="25.05" customHeight="1" x14ac:dyDescent="0.25">
      <c r="A32" s="18" t="s">
        <v>4</v>
      </c>
      <c r="B32" s="16"/>
      <c r="C32" s="129" t="str">
        <f t="shared" si="4"/>
        <v/>
      </c>
      <c r="D32" s="16"/>
      <c r="E32" s="129" t="str">
        <f t="shared" si="5"/>
        <v/>
      </c>
      <c r="F32" s="16"/>
      <c r="G32" s="46" t="str">
        <f t="shared" si="6"/>
        <v/>
      </c>
      <c r="H32" s="16"/>
      <c r="I32" s="46" t="str">
        <f t="shared" si="7"/>
        <v/>
      </c>
      <c r="J32" s="250"/>
    </row>
    <row r="33" spans="1:10" s="6" customFormat="1" ht="25.05" customHeight="1" x14ac:dyDescent="0.25">
      <c r="A33" s="18" t="s">
        <v>5</v>
      </c>
      <c r="B33" s="16"/>
      <c r="C33" s="129" t="str">
        <f t="shared" si="4"/>
        <v/>
      </c>
      <c r="D33" s="16"/>
      <c r="E33" s="129" t="str">
        <f t="shared" si="5"/>
        <v/>
      </c>
      <c r="F33" s="16"/>
      <c r="G33" s="46" t="str">
        <f t="shared" si="6"/>
        <v/>
      </c>
      <c r="H33" s="16"/>
      <c r="I33" s="46" t="str">
        <f t="shared" si="7"/>
        <v/>
      </c>
      <c r="J33" s="250"/>
    </row>
    <row r="34" spans="1:10" s="6" customFormat="1" ht="25.05" customHeight="1" x14ac:dyDescent="0.25">
      <c r="A34" s="18" t="s">
        <v>6</v>
      </c>
      <c r="B34" s="16"/>
      <c r="C34" s="129" t="str">
        <f t="shared" si="4"/>
        <v/>
      </c>
      <c r="D34" s="16"/>
      <c r="E34" s="129" t="str">
        <f t="shared" si="5"/>
        <v/>
      </c>
      <c r="F34" s="16"/>
      <c r="G34" s="46" t="str">
        <f t="shared" si="6"/>
        <v/>
      </c>
      <c r="H34" s="16"/>
      <c r="I34" s="46" t="str">
        <f t="shared" si="7"/>
        <v/>
      </c>
      <c r="J34" s="250"/>
    </row>
    <row r="35" spans="1:10" s="6" customFormat="1" ht="25.05" customHeight="1" x14ac:dyDescent="0.25">
      <c r="A35" s="18" t="s">
        <v>7</v>
      </c>
      <c r="B35" s="16"/>
      <c r="C35" s="129" t="str">
        <f t="shared" si="4"/>
        <v/>
      </c>
      <c r="D35" s="16"/>
      <c r="E35" s="129" t="str">
        <f t="shared" si="5"/>
        <v/>
      </c>
      <c r="F35" s="16"/>
      <c r="G35" s="46" t="str">
        <f t="shared" si="6"/>
        <v/>
      </c>
      <c r="H35" s="16"/>
      <c r="I35" s="46" t="str">
        <f t="shared" si="7"/>
        <v/>
      </c>
      <c r="J35" s="250"/>
    </row>
    <row r="36" spans="1:10" s="6" customFormat="1" ht="25.05" customHeight="1" x14ac:dyDescent="0.25">
      <c r="A36" s="18" t="s">
        <v>8</v>
      </c>
      <c r="B36" s="16"/>
      <c r="C36" s="129" t="str">
        <f t="shared" si="4"/>
        <v/>
      </c>
      <c r="D36" s="16"/>
      <c r="E36" s="129" t="str">
        <f t="shared" si="5"/>
        <v/>
      </c>
      <c r="F36" s="16"/>
      <c r="G36" s="46" t="str">
        <f t="shared" si="6"/>
        <v/>
      </c>
      <c r="H36" s="16"/>
      <c r="I36" s="46" t="str">
        <f t="shared" si="7"/>
        <v/>
      </c>
      <c r="J36" s="250"/>
    </row>
    <row r="37" spans="1:10" s="6" customFormat="1" ht="25.05" customHeight="1" x14ac:dyDescent="0.25">
      <c r="A37" s="18" t="s">
        <v>9</v>
      </c>
      <c r="B37" s="16"/>
      <c r="C37" s="129" t="str">
        <f t="shared" si="4"/>
        <v/>
      </c>
      <c r="D37" s="16"/>
      <c r="E37" s="129" t="str">
        <f t="shared" si="5"/>
        <v/>
      </c>
      <c r="F37" s="16"/>
      <c r="G37" s="46" t="str">
        <f t="shared" si="6"/>
        <v/>
      </c>
      <c r="H37" s="16"/>
      <c r="I37" s="46" t="str">
        <f t="shared" si="7"/>
        <v/>
      </c>
      <c r="J37" s="250"/>
    </row>
    <row r="38" spans="1:10" s="6" customFormat="1" ht="25.05" customHeight="1" x14ac:dyDescent="0.25">
      <c r="A38" s="18" t="s">
        <v>51</v>
      </c>
      <c r="B38" s="16"/>
      <c r="C38" s="129" t="str">
        <f t="shared" si="4"/>
        <v/>
      </c>
      <c r="D38" s="16"/>
      <c r="E38" s="129" t="str">
        <f t="shared" si="5"/>
        <v/>
      </c>
      <c r="F38" s="16"/>
      <c r="G38" s="46" t="str">
        <f t="shared" si="6"/>
        <v/>
      </c>
      <c r="H38" s="16"/>
      <c r="I38" s="46" t="str">
        <f t="shared" si="7"/>
        <v/>
      </c>
      <c r="J38" s="250"/>
    </row>
    <row r="39" spans="1:10" s="6" customFormat="1" ht="25.05" customHeight="1" x14ac:dyDescent="0.25">
      <c r="A39" s="18" t="s">
        <v>10</v>
      </c>
      <c r="B39" s="16"/>
      <c r="C39" s="129" t="str">
        <f t="shared" si="4"/>
        <v/>
      </c>
      <c r="D39" s="16"/>
      <c r="E39" s="129" t="str">
        <f t="shared" si="5"/>
        <v/>
      </c>
      <c r="F39" s="16"/>
      <c r="G39" s="46" t="str">
        <f t="shared" si="6"/>
        <v/>
      </c>
      <c r="H39" s="16"/>
      <c r="I39" s="46" t="str">
        <f t="shared" si="7"/>
        <v/>
      </c>
      <c r="J39" s="250"/>
    </row>
    <row r="40" spans="1:10" s="6" customFormat="1" ht="25.05" customHeight="1" x14ac:dyDescent="0.25">
      <c r="A40" s="18" t="s">
        <v>309</v>
      </c>
      <c r="B40" s="22"/>
      <c r="C40" s="129" t="str">
        <f t="shared" si="4"/>
        <v/>
      </c>
      <c r="D40" s="22"/>
      <c r="E40" s="129" t="str">
        <f t="shared" si="5"/>
        <v/>
      </c>
      <c r="F40" s="22"/>
      <c r="G40" s="46" t="str">
        <f t="shared" si="6"/>
        <v/>
      </c>
      <c r="H40" s="22"/>
      <c r="I40" s="46" t="str">
        <f t="shared" si="7"/>
        <v/>
      </c>
      <c r="J40" s="250"/>
    </row>
    <row r="41" spans="1:10" s="6" customFormat="1" ht="25.05" customHeight="1" x14ac:dyDescent="0.25">
      <c r="A41" s="18" t="s">
        <v>310</v>
      </c>
      <c r="B41" s="22"/>
      <c r="C41" s="129" t="str">
        <f t="shared" si="4"/>
        <v/>
      </c>
      <c r="D41" s="22"/>
      <c r="E41" s="129" t="str">
        <f t="shared" si="5"/>
        <v/>
      </c>
      <c r="F41" s="22"/>
      <c r="G41" s="46" t="str">
        <f t="shared" si="6"/>
        <v/>
      </c>
      <c r="H41" s="22"/>
      <c r="I41" s="46" t="str">
        <f t="shared" si="7"/>
        <v/>
      </c>
      <c r="J41" s="250"/>
    </row>
    <row r="42" spans="1:10" s="6" customFormat="1" ht="25.05" customHeight="1" x14ac:dyDescent="0.25">
      <c r="A42" s="216" t="s">
        <v>43</v>
      </c>
      <c r="B42" s="16"/>
      <c r="C42" s="129" t="str">
        <f t="shared" si="4"/>
        <v/>
      </c>
      <c r="D42" s="16"/>
      <c r="E42" s="129" t="str">
        <f t="shared" si="5"/>
        <v/>
      </c>
      <c r="F42" s="16"/>
      <c r="G42" s="46" t="str">
        <f t="shared" si="6"/>
        <v/>
      </c>
      <c r="H42" s="16"/>
      <c r="I42" s="46" t="str">
        <f t="shared" si="7"/>
        <v/>
      </c>
      <c r="J42" s="250"/>
    </row>
    <row r="43" spans="1:10" s="6" customFormat="1" ht="25.05" customHeight="1" x14ac:dyDescent="0.25">
      <c r="A43" s="132" t="s">
        <v>11</v>
      </c>
      <c r="B43" s="16"/>
      <c r="C43" s="129"/>
      <c r="D43" s="16"/>
      <c r="E43" s="129"/>
      <c r="F43" s="16"/>
      <c r="G43" s="46"/>
      <c r="H43" s="16"/>
      <c r="I43" s="46"/>
      <c r="J43" s="254"/>
    </row>
    <row r="44" spans="1:10" s="7" customFormat="1" ht="25.05" customHeight="1" x14ac:dyDescent="0.25">
      <c r="A44" s="215" t="s">
        <v>70</v>
      </c>
      <c r="B44" s="55">
        <f>SUM(B27:B43)</f>
        <v>0</v>
      </c>
      <c r="C44" s="129" t="str">
        <f>IF(B44="","",IF(B44=0,"",(B44/B$6/$A$11)))</f>
        <v/>
      </c>
      <c r="D44" s="55">
        <f>SUM(D27:D43)</f>
        <v>0</v>
      </c>
      <c r="E44" s="129" t="str">
        <f>IF(D44="","",IF(D44=0,"",(D44/D$6/$A$11)))</f>
        <v/>
      </c>
      <c r="F44" s="55">
        <f>SUM(F27:F43)</f>
        <v>0</v>
      </c>
      <c r="G44" s="46" t="str">
        <f>IF(F44="","",IF(F44=0,"",(F44/F$6/$A$11)))</f>
        <v/>
      </c>
      <c r="H44" s="55">
        <f>SUM(H27:H43)</f>
        <v>0</v>
      </c>
      <c r="I44" s="46" t="str">
        <f>IF(H44="","",IF(H44=0,"",(H44/H$6/$A$11)))</f>
        <v/>
      </c>
      <c r="J44" s="250"/>
    </row>
    <row r="45" spans="1:10" ht="33" customHeight="1" x14ac:dyDescent="0.25">
      <c r="A45" s="110" t="s">
        <v>114</v>
      </c>
      <c r="B45" s="14"/>
      <c r="C45" s="14"/>
      <c r="D45" s="14"/>
      <c r="E45" s="14"/>
      <c r="F45" s="14"/>
      <c r="G45" s="14"/>
      <c r="H45" s="14"/>
      <c r="I45" s="14"/>
    </row>
    <row r="46" spans="1:10" s="6" customFormat="1" ht="25.05" customHeight="1" x14ac:dyDescent="0.25">
      <c r="A46" s="18" t="s">
        <v>115</v>
      </c>
      <c r="B46" s="16"/>
      <c r="C46" s="46" t="str">
        <f>IF(B46="","",IF(B46=0,"",(B46/B$6/$A$11)))</f>
        <v/>
      </c>
      <c r="D46" s="205"/>
      <c r="E46" s="46" t="str">
        <f>IF(D46="","",IF(D46=0,"",(D46/D$6/$A$11)))</f>
        <v/>
      </c>
      <c r="F46" s="205"/>
      <c r="G46" s="46" t="str">
        <f>IF(F46="","",IF(F46=0,"",(F46/F$6/$A$11)))</f>
        <v/>
      </c>
      <c r="H46" s="16"/>
      <c r="I46" s="46" t="str">
        <f>IF(H46="","",IF(H46=0,"",(H46/H$6/$A$11)))</f>
        <v/>
      </c>
      <c r="J46" s="250"/>
    </row>
    <row r="47" spans="1:10" s="6" customFormat="1" ht="25.05" customHeight="1" x14ac:dyDescent="0.25">
      <c r="A47" s="18" t="s">
        <v>116</v>
      </c>
      <c r="B47" s="16"/>
      <c r="C47" s="129" t="str">
        <f>IF(B47="","",IF(B47=0,"",(B47/B$6/$A$11)))</f>
        <v/>
      </c>
      <c r="D47" s="16"/>
      <c r="E47" s="129" t="str">
        <f>IF(D47="","",IF(D47=0,"",(D47/D$6/$A$11)))</f>
        <v/>
      </c>
      <c r="F47" s="16"/>
      <c r="G47" s="46" t="str">
        <f>IF(F47="","",IF(F47=0,"",(F47/F$6/$A$11)))</f>
        <v/>
      </c>
      <c r="H47" s="16"/>
      <c r="I47" s="46" t="str">
        <f>IF(H47="","",IF(H47=0,"",(H47/H$6/$A$11)))</f>
        <v/>
      </c>
      <c r="J47" s="250"/>
    </row>
    <row r="48" spans="1:10" ht="25.05" customHeight="1" x14ac:dyDescent="0.25">
      <c r="A48" s="104" t="s">
        <v>18</v>
      </c>
      <c r="B48" s="16"/>
      <c r="C48" s="129" t="str">
        <f>IF(B48="","",IF(B48=0,"",(B48/B$6/$A$11)))</f>
        <v/>
      </c>
      <c r="D48" s="16"/>
      <c r="E48" s="129" t="str">
        <f>IF(D48="","",IF(D48=0,"",(D48/D$6/$A$11)))</f>
        <v/>
      </c>
      <c r="F48" s="16"/>
      <c r="G48" s="46" t="str">
        <f>IF(F48="","",IF(F48=0,"",(F48/F$6/$A$11)))</f>
        <v/>
      </c>
      <c r="H48" s="16"/>
      <c r="I48" s="46" t="str">
        <f>IF(H48="","",IF(H48=0,"",(H48/H$6/$A$11)))</f>
        <v/>
      </c>
    </row>
    <row r="49" spans="1:10" s="6" customFormat="1" ht="25.05" customHeight="1" x14ac:dyDescent="0.25">
      <c r="A49" s="105" t="s">
        <v>117</v>
      </c>
      <c r="B49" s="55">
        <f>SUM(B46:B48)</f>
        <v>0</v>
      </c>
      <c r="C49" s="129" t="str">
        <f>IF(B49="","",IF(B49=0,"",(B49/B$6/$A$11)))</f>
        <v/>
      </c>
      <c r="D49" s="55">
        <f>SUM(D46:D48)</f>
        <v>0</v>
      </c>
      <c r="E49" s="129" t="str">
        <f>IF(D49="","",IF(D49=0,"",(D49/D$6/$A$11)))</f>
        <v/>
      </c>
      <c r="F49" s="55">
        <f>SUM(F46:F48)</f>
        <v>0</v>
      </c>
      <c r="G49" s="46" t="str">
        <f>IF(F49="","",IF(F49=0,"",(F49/F$6/$A$11)))</f>
        <v/>
      </c>
      <c r="H49" s="55">
        <f>SUM(H46:H48)</f>
        <v>0</v>
      </c>
      <c r="I49" s="46" t="str">
        <f>IF(H49="","",IF(H49=0,"",(H49/H$6/$A$11)))</f>
        <v/>
      </c>
      <c r="J49" s="250"/>
    </row>
    <row r="50" spans="1:10" s="6" customFormat="1" ht="40.200000000000003" customHeight="1" x14ac:dyDescent="0.25">
      <c r="A50" s="110" t="s">
        <v>118</v>
      </c>
      <c r="B50" s="14"/>
      <c r="C50" s="14"/>
      <c r="D50" s="14"/>
      <c r="E50" s="14"/>
      <c r="F50" s="14"/>
      <c r="G50" s="14"/>
      <c r="H50" s="14"/>
      <c r="I50" s="14"/>
      <c r="J50" s="250"/>
    </row>
    <row r="51" spans="1:10" s="6" customFormat="1" ht="25.05" customHeight="1" x14ac:dyDescent="0.25">
      <c r="A51" s="18" t="s">
        <v>460</v>
      </c>
      <c r="B51" s="16"/>
      <c r="C51" s="46" t="str">
        <f t="shared" ref="C51:C60" si="8">IF(B51="","",IF(B51=0,"",(B51/B$6/$A$11)))</f>
        <v/>
      </c>
      <c r="D51" s="205"/>
      <c r="E51" s="46" t="str">
        <f t="shared" ref="E51:E60" si="9">IF(D51="","",IF(D51=0,"",(D51/D$6/$A$11)))</f>
        <v/>
      </c>
      <c r="F51" s="205"/>
      <c r="G51" s="46" t="str">
        <f t="shared" ref="G51:G60" si="10">IF(F51="","",IF(F51=0,"",(F51/F$6/$A$11)))</f>
        <v/>
      </c>
      <c r="H51" s="16"/>
      <c r="I51" s="46" t="str">
        <f t="shared" ref="I51:I60" si="11">IF(H51="","",IF(H51=0,"",(H51/H$6/$A$11)))</f>
        <v/>
      </c>
      <c r="J51" s="250"/>
    </row>
    <row r="52" spans="1:10" s="6" customFormat="1" ht="25.05" customHeight="1" x14ac:dyDescent="0.25">
      <c r="A52" s="18" t="s">
        <v>45</v>
      </c>
      <c r="B52" s="16"/>
      <c r="C52" s="46" t="str">
        <f t="shared" si="8"/>
        <v/>
      </c>
      <c r="D52" s="205"/>
      <c r="E52" s="46" t="str">
        <f t="shared" si="9"/>
        <v/>
      </c>
      <c r="F52" s="205"/>
      <c r="G52" s="46" t="str">
        <f t="shared" si="10"/>
        <v/>
      </c>
      <c r="H52" s="16"/>
      <c r="I52" s="46" t="str">
        <f t="shared" si="11"/>
        <v/>
      </c>
      <c r="J52" s="250"/>
    </row>
    <row r="53" spans="1:10" s="6" customFormat="1" ht="25.05" customHeight="1" x14ac:dyDescent="0.25">
      <c r="A53" s="18" t="s">
        <v>119</v>
      </c>
      <c r="B53" s="16"/>
      <c r="C53" s="129" t="str">
        <f t="shared" si="8"/>
        <v/>
      </c>
      <c r="D53" s="16"/>
      <c r="E53" s="129" t="str">
        <f t="shared" si="9"/>
        <v/>
      </c>
      <c r="F53" s="16"/>
      <c r="G53" s="46" t="str">
        <f t="shared" si="10"/>
        <v/>
      </c>
      <c r="H53" s="16"/>
      <c r="I53" s="46" t="str">
        <f t="shared" si="11"/>
        <v/>
      </c>
      <c r="J53" s="250"/>
    </row>
    <row r="54" spans="1:10" s="6" customFormat="1" ht="25.05" customHeight="1" x14ac:dyDescent="0.25">
      <c r="A54" s="18" t="s">
        <v>17</v>
      </c>
      <c r="B54" s="16"/>
      <c r="C54" s="129" t="str">
        <f t="shared" si="8"/>
        <v/>
      </c>
      <c r="D54" s="16"/>
      <c r="E54" s="129" t="str">
        <f t="shared" si="9"/>
        <v/>
      </c>
      <c r="F54" s="16"/>
      <c r="G54" s="46" t="str">
        <f t="shared" si="10"/>
        <v/>
      </c>
      <c r="H54" s="16"/>
      <c r="I54" s="46" t="str">
        <f t="shared" si="11"/>
        <v/>
      </c>
      <c r="J54" s="250"/>
    </row>
    <row r="55" spans="1:10" s="6" customFormat="1" ht="25.05" customHeight="1" x14ac:dyDescent="0.25">
      <c r="A55" s="18" t="s">
        <v>428</v>
      </c>
      <c r="B55" s="16"/>
      <c r="C55" s="129" t="str">
        <f t="shared" si="8"/>
        <v/>
      </c>
      <c r="D55" s="16"/>
      <c r="E55" s="129" t="str">
        <f t="shared" si="9"/>
        <v/>
      </c>
      <c r="F55" s="16"/>
      <c r="G55" s="46" t="str">
        <f t="shared" si="10"/>
        <v/>
      </c>
      <c r="H55" s="16"/>
      <c r="I55" s="46" t="str">
        <f t="shared" si="11"/>
        <v/>
      </c>
      <c r="J55" s="250"/>
    </row>
    <row r="56" spans="1:10" s="6" customFormat="1" ht="25.05" customHeight="1" x14ac:dyDescent="0.25">
      <c r="A56" s="127" t="s">
        <v>129</v>
      </c>
      <c r="B56" s="128">
        <f>SUM(B51:B55)</f>
        <v>0</v>
      </c>
      <c r="C56" s="129" t="str">
        <f t="shared" si="8"/>
        <v/>
      </c>
      <c r="D56" s="128">
        <f>SUM(D51:D55)</f>
        <v>0</v>
      </c>
      <c r="E56" s="129" t="str">
        <f t="shared" si="9"/>
        <v/>
      </c>
      <c r="F56" s="128">
        <f>SUM(F51:F55)</f>
        <v>0</v>
      </c>
      <c r="G56" s="46" t="str">
        <f t="shared" si="10"/>
        <v/>
      </c>
      <c r="H56" s="128">
        <f>SUM(H51:H55)</f>
        <v>0</v>
      </c>
      <c r="I56" s="46" t="str">
        <f t="shared" si="11"/>
        <v/>
      </c>
      <c r="J56" s="250"/>
    </row>
    <row r="57" spans="1:10" s="6" customFormat="1" ht="25.05" customHeight="1" thickBot="1" x14ac:dyDescent="0.3">
      <c r="A57" s="107" t="s">
        <v>411</v>
      </c>
      <c r="B57" s="56">
        <f>B44+B56</f>
        <v>0</v>
      </c>
      <c r="C57" s="208" t="str">
        <f t="shared" si="8"/>
        <v/>
      </c>
      <c r="D57" s="56">
        <f>D44+D56</f>
        <v>0</v>
      </c>
      <c r="E57" s="208" t="str">
        <f t="shared" si="9"/>
        <v/>
      </c>
      <c r="F57" s="56">
        <f>F44+F56</f>
        <v>0</v>
      </c>
      <c r="G57" s="208" t="str">
        <f t="shared" si="10"/>
        <v/>
      </c>
      <c r="H57" s="56">
        <f>H44+H56</f>
        <v>0</v>
      </c>
      <c r="I57" s="208" t="str">
        <f t="shared" si="11"/>
        <v/>
      </c>
      <c r="J57" s="250"/>
    </row>
    <row r="58" spans="1:10" s="6" customFormat="1" ht="36.6" customHeight="1" thickTop="1" x14ac:dyDescent="0.25">
      <c r="A58" s="132" t="s">
        <v>120</v>
      </c>
      <c r="B58" s="167">
        <f>B25+B49-B57</f>
        <v>0</v>
      </c>
      <c r="C58" s="129" t="str">
        <f t="shared" si="8"/>
        <v/>
      </c>
      <c r="D58" s="167">
        <f>D25+D49-D57</f>
        <v>0</v>
      </c>
      <c r="E58" s="129" t="str">
        <f t="shared" si="9"/>
        <v/>
      </c>
      <c r="F58" s="167">
        <f>F25+F49-F57</f>
        <v>0</v>
      </c>
      <c r="G58" s="129" t="str">
        <f t="shared" si="10"/>
        <v/>
      </c>
      <c r="H58" s="167">
        <f>H25+H49-H57</f>
        <v>0</v>
      </c>
      <c r="I58" s="129" t="str">
        <f t="shared" si="11"/>
        <v/>
      </c>
      <c r="J58" s="254"/>
    </row>
    <row r="59" spans="1:10" s="6" customFormat="1" ht="36.6" customHeight="1" x14ac:dyDescent="0.25">
      <c r="A59" s="135" t="s">
        <v>121</v>
      </c>
      <c r="B59" s="16">
        <f>'Vuosi 2020'!B60</f>
        <v>0</v>
      </c>
      <c r="C59" s="129" t="str">
        <f t="shared" si="8"/>
        <v/>
      </c>
      <c r="D59" s="16">
        <f>'Vuosi 2020'!D60</f>
        <v>0</v>
      </c>
      <c r="E59" s="129" t="str">
        <f t="shared" si="9"/>
        <v/>
      </c>
      <c r="F59" s="16">
        <f>'Vuosi 2020'!F60</f>
        <v>0</v>
      </c>
      <c r="G59" s="46" t="str">
        <f t="shared" si="10"/>
        <v/>
      </c>
      <c r="H59" s="16">
        <f>'Vuosi 2020'!H60</f>
        <v>0</v>
      </c>
      <c r="I59" s="46" t="str">
        <f t="shared" si="11"/>
        <v/>
      </c>
      <c r="J59" s="250"/>
    </row>
    <row r="60" spans="1:10" s="7" customFormat="1" ht="36.6" customHeight="1" x14ac:dyDescent="0.25">
      <c r="A60" s="135" t="s">
        <v>311</v>
      </c>
      <c r="B60" s="164">
        <f>B58+B59</f>
        <v>0</v>
      </c>
      <c r="C60" s="129" t="str">
        <f t="shared" si="8"/>
        <v/>
      </c>
      <c r="D60" s="165">
        <f>D58+D59</f>
        <v>0</v>
      </c>
      <c r="E60" s="129" t="str">
        <f t="shared" si="9"/>
        <v/>
      </c>
      <c r="F60" s="165">
        <f>F58+F59</f>
        <v>0</v>
      </c>
      <c r="G60" s="46" t="str">
        <f t="shared" si="10"/>
        <v/>
      </c>
      <c r="H60" s="165">
        <f>H58+H59</f>
        <v>0</v>
      </c>
      <c r="I60" s="46" t="str">
        <f t="shared" si="11"/>
        <v/>
      </c>
      <c r="J60" s="250"/>
    </row>
    <row r="61" spans="1:10" s="57" customFormat="1" ht="48" customHeight="1" thickBot="1" x14ac:dyDescent="0.35">
      <c r="A61" s="196" t="s">
        <v>122</v>
      </c>
      <c r="B61" s="198"/>
      <c r="C61" s="198"/>
      <c r="D61" s="198"/>
      <c r="E61" s="198"/>
      <c r="F61" s="198"/>
      <c r="G61" s="198"/>
      <c r="H61" s="198"/>
      <c r="I61" s="198"/>
      <c r="J61" s="250"/>
    </row>
    <row r="62" spans="1:10" s="6" customFormat="1" ht="25.05" customHeight="1" thickTop="1" x14ac:dyDescent="0.25">
      <c r="A62" s="110" t="s">
        <v>123</v>
      </c>
      <c r="B62" s="14"/>
      <c r="C62" s="14"/>
      <c r="D62" s="14"/>
      <c r="E62" s="14"/>
      <c r="F62" s="14"/>
      <c r="G62" s="14"/>
      <c r="H62" s="14"/>
      <c r="I62" s="14"/>
      <c r="J62" s="250"/>
    </row>
    <row r="63" spans="1:10" s="6" customFormat="1" ht="25.05" customHeight="1" x14ac:dyDescent="0.25">
      <c r="A63" s="18" t="s">
        <v>312</v>
      </c>
      <c r="B63" s="22"/>
      <c r="C63" s="46" t="str">
        <f>IF(B63="","",IF(B63=0,"",(B63/B$6/$A$11)))</f>
        <v/>
      </c>
      <c r="D63" s="22"/>
      <c r="E63" s="46" t="str">
        <f>IF(D63="","",IF(D63=0,"",(D63/D$6/$A$11)))</f>
        <v/>
      </c>
      <c r="F63" s="22"/>
      <c r="G63" s="46" t="str">
        <f>IF(F63="","",IF(F63=0,"",(F63/F$6/$A$11)))</f>
        <v/>
      </c>
      <c r="H63" s="22"/>
      <c r="I63" s="46" t="str">
        <f>IF(H63="","",IF(H63=0,"",(H63/H$6/$A$11)))</f>
        <v/>
      </c>
      <c r="J63" s="250"/>
    </row>
    <row r="64" spans="1:10" s="6" customFormat="1" ht="25.05" customHeight="1" x14ac:dyDescent="0.25">
      <c r="A64" s="18" t="s">
        <v>51</v>
      </c>
      <c r="B64" s="16"/>
      <c r="C64" s="129" t="str">
        <f>IF(B64="","",IF(B64=0,"",(B64/B$6/$A$11)))</f>
        <v/>
      </c>
      <c r="D64" s="16"/>
      <c r="E64" s="129" t="str">
        <f>IF(D64="","",IF(D64=0,"",(D64/D$6/$A$11)))</f>
        <v/>
      </c>
      <c r="F64" s="16"/>
      <c r="G64" s="129" t="str">
        <f>IF(F64="","",IF(F64=0,"",(F64/F$6/$A$11)))</f>
        <v/>
      </c>
      <c r="H64" s="16"/>
      <c r="I64" s="46" t="str">
        <f>IF(H64="","",IF(H64=0,"",(H64/H$6/$A$11)))</f>
        <v/>
      </c>
      <c r="J64" s="250"/>
    </row>
    <row r="65" spans="1:10" s="4" customFormat="1" ht="25.05" customHeight="1" x14ac:dyDescent="0.25">
      <c r="A65" s="18" t="s">
        <v>313</v>
      </c>
      <c r="B65" s="16"/>
      <c r="C65" s="129" t="str">
        <f>IF(B65="","",IF(B65=0,"",(B65/B$6/$A$11)))</f>
        <v/>
      </c>
      <c r="D65" s="16"/>
      <c r="E65" s="129" t="str">
        <f>IF(D65="","",IF(D65=0,"",(D65/D$6/$A$11)))</f>
        <v/>
      </c>
      <c r="F65" s="16"/>
      <c r="G65" s="46" t="str">
        <f>IF(F65="","",IF(F65=0,"",(F65/F$6/$A$11)))</f>
        <v/>
      </c>
      <c r="H65" s="16"/>
      <c r="I65" s="46" t="str">
        <f>IF(H65="","",IF(H65=0,"",(H65/H$6/$A$11)))</f>
        <v/>
      </c>
      <c r="J65" s="250"/>
    </row>
    <row r="66" spans="1:10" s="6" customFormat="1" ht="25.05" customHeight="1" x14ac:dyDescent="0.25">
      <c r="A66" s="108" t="s">
        <v>314</v>
      </c>
      <c r="B66" s="16"/>
      <c r="C66" s="129" t="str">
        <f>IF(B66="","",IF(B66=0,"",(B66/B$6/$A$11)))</f>
        <v/>
      </c>
      <c r="D66" s="16"/>
      <c r="E66" s="129" t="str">
        <f>IF(D66="","",IF(D66=0,"",(D66/D$6/$A$11)))</f>
        <v/>
      </c>
      <c r="F66" s="16"/>
      <c r="G66" s="46" t="str">
        <f>IF(F66="","",IF(F66=0,"",(F66/F$6/$A$11)))</f>
        <v/>
      </c>
      <c r="H66" s="16"/>
      <c r="I66" s="46" t="str">
        <f>IF(H66="","",IF(H66=0,"",(H66/H$6/$A$11)))</f>
        <v/>
      </c>
      <c r="J66" s="250"/>
    </row>
    <row r="67" spans="1:10" s="6" customFormat="1" ht="36" customHeight="1" x14ac:dyDescent="0.25">
      <c r="A67" s="105" t="s">
        <v>69</v>
      </c>
      <c r="B67" s="55">
        <f>SUM(B63:B66)</f>
        <v>0</v>
      </c>
      <c r="C67" s="129" t="str">
        <f>IF(B67="","",IF(B67=0,"",(B67/B$6/$A$11)))</f>
        <v/>
      </c>
      <c r="D67" s="55">
        <f>SUM(D63:D66)</f>
        <v>0</v>
      </c>
      <c r="E67" s="129" t="str">
        <f>IF(D67="","",IF(D67=0,"",(D67/D$6/$A$11)))</f>
        <v/>
      </c>
      <c r="F67" s="55">
        <f>SUM(F63:F66)</f>
        <v>0</v>
      </c>
      <c r="G67" s="46" t="str">
        <f>IF(F67="","",IF(F67=0,"",(F67/F$6/$A$11)))</f>
        <v/>
      </c>
      <c r="H67" s="55">
        <f>SUM(H63:H66)</f>
        <v>0</v>
      </c>
      <c r="I67" s="46" t="str">
        <f>IF(H67="","",IF(H67=0,"",(H67/H$6/$A$11)))</f>
        <v/>
      </c>
      <c r="J67" s="250"/>
    </row>
    <row r="68" spans="1:10" s="6" customFormat="1" ht="34.200000000000003" customHeight="1" x14ac:dyDescent="0.25">
      <c r="A68" s="110" t="s">
        <v>124</v>
      </c>
      <c r="B68" s="14"/>
      <c r="C68" s="14"/>
      <c r="D68" s="14"/>
      <c r="E68" s="14"/>
      <c r="F68" s="14"/>
      <c r="G68" s="14"/>
      <c r="H68" s="14"/>
      <c r="I68" s="14"/>
      <c r="J68" s="250"/>
    </row>
    <row r="69" spans="1:10" s="6" customFormat="1" ht="25.05" customHeight="1" x14ac:dyDescent="0.25">
      <c r="A69" s="18" t="s">
        <v>308</v>
      </c>
      <c r="B69" s="16"/>
      <c r="C69" s="46" t="str">
        <f t="shared" ref="C69:C87" si="12">IF(B69="","",IF(B69=0,"",(B69/B$6/$A$11)))</f>
        <v/>
      </c>
      <c r="D69" s="205"/>
      <c r="E69" s="46" t="str">
        <f t="shared" ref="E69:E87" si="13">IF(D69="","",IF(D69=0,"",(D69/D$6/$A$11)))</f>
        <v/>
      </c>
      <c r="F69" s="205"/>
      <c r="G69" s="46" t="str">
        <f t="shared" ref="G69:G87" si="14">IF(F69="","",IF(F69=0,"",(F69/F$6/$A$11)))</f>
        <v/>
      </c>
      <c r="H69" s="16"/>
      <c r="I69" s="46" t="str">
        <f t="shared" ref="I69:I87" si="15">IF(H69="","",IF(H69=0,"",(H69/H$6/$A$11)))</f>
        <v/>
      </c>
      <c r="J69" s="250"/>
    </row>
    <row r="70" spans="1:10" s="6" customFormat="1" ht="25.05" customHeight="1" x14ac:dyDescent="0.25">
      <c r="A70" s="18" t="s">
        <v>1</v>
      </c>
      <c r="B70" s="16"/>
      <c r="C70" s="129" t="str">
        <f t="shared" si="12"/>
        <v/>
      </c>
      <c r="D70" s="16"/>
      <c r="E70" s="129" t="str">
        <f t="shared" si="13"/>
        <v/>
      </c>
      <c r="F70" s="16"/>
      <c r="G70" s="46" t="str">
        <f t="shared" si="14"/>
        <v/>
      </c>
      <c r="H70" s="16"/>
      <c r="I70" s="46" t="str">
        <f t="shared" si="15"/>
        <v/>
      </c>
      <c r="J70" s="250"/>
    </row>
    <row r="71" spans="1:10" ht="25.05" customHeight="1" x14ac:dyDescent="0.25">
      <c r="A71" s="18" t="s">
        <v>112</v>
      </c>
      <c r="B71" s="16"/>
      <c r="C71" s="129" t="str">
        <f t="shared" si="12"/>
        <v/>
      </c>
      <c r="D71" s="16"/>
      <c r="E71" s="129" t="str">
        <f t="shared" si="13"/>
        <v/>
      </c>
      <c r="F71" s="16"/>
      <c r="G71" s="46" t="str">
        <f t="shared" si="14"/>
        <v/>
      </c>
      <c r="H71" s="16"/>
      <c r="I71" s="46" t="str">
        <f t="shared" si="15"/>
        <v/>
      </c>
    </row>
    <row r="72" spans="1:10" s="6" customFormat="1" ht="25.05" customHeight="1" x14ac:dyDescent="0.25">
      <c r="A72" s="18" t="s">
        <v>2</v>
      </c>
      <c r="B72" s="16"/>
      <c r="C72" s="129" t="str">
        <f t="shared" si="12"/>
        <v/>
      </c>
      <c r="D72" s="16"/>
      <c r="E72" s="129" t="str">
        <f t="shared" si="13"/>
        <v/>
      </c>
      <c r="F72" s="16"/>
      <c r="G72" s="46" t="str">
        <f t="shared" si="14"/>
        <v/>
      </c>
      <c r="H72" s="16"/>
      <c r="I72" s="46" t="str">
        <f t="shared" si="15"/>
        <v/>
      </c>
      <c r="J72" s="250"/>
    </row>
    <row r="73" spans="1:10" s="6" customFormat="1" ht="25.05" customHeight="1" x14ac:dyDescent="0.25">
      <c r="A73" s="18" t="s">
        <v>3</v>
      </c>
      <c r="B73" s="16"/>
      <c r="C73" s="129" t="str">
        <f t="shared" si="12"/>
        <v/>
      </c>
      <c r="D73" s="16"/>
      <c r="E73" s="129" t="str">
        <f t="shared" si="13"/>
        <v/>
      </c>
      <c r="F73" s="16"/>
      <c r="G73" s="46" t="str">
        <f t="shared" si="14"/>
        <v/>
      </c>
      <c r="H73" s="16"/>
      <c r="I73" s="46" t="str">
        <f t="shared" si="15"/>
        <v/>
      </c>
      <c r="J73" s="250"/>
    </row>
    <row r="74" spans="1:10" s="6" customFormat="1" ht="25.05" customHeight="1" x14ac:dyDescent="0.25">
      <c r="A74" s="18" t="s">
        <v>4</v>
      </c>
      <c r="B74" s="16"/>
      <c r="C74" s="129" t="str">
        <f t="shared" si="12"/>
        <v/>
      </c>
      <c r="D74" s="16"/>
      <c r="E74" s="129" t="str">
        <f t="shared" si="13"/>
        <v/>
      </c>
      <c r="F74" s="16"/>
      <c r="G74" s="46" t="str">
        <f t="shared" si="14"/>
        <v/>
      </c>
      <c r="H74" s="16"/>
      <c r="I74" s="46" t="str">
        <f t="shared" si="15"/>
        <v/>
      </c>
      <c r="J74" s="250"/>
    </row>
    <row r="75" spans="1:10" s="6" customFormat="1" ht="25.05" customHeight="1" x14ac:dyDescent="0.25">
      <c r="A75" s="18" t="s">
        <v>5</v>
      </c>
      <c r="B75" s="16"/>
      <c r="C75" s="129" t="str">
        <f t="shared" si="12"/>
        <v/>
      </c>
      <c r="D75" s="16"/>
      <c r="E75" s="129" t="str">
        <f t="shared" si="13"/>
        <v/>
      </c>
      <c r="F75" s="16"/>
      <c r="G75" s="46" t="str">
        <f t="shared" si="14"/>
        <v/>
      </c>
      <c r="H75" s="16"/>
      <c r="I75" s="46" t="str">
        <f t="shared" si="15"/>
        <v/>
      </c>
      <c r="J75" s="250"/>
    </row>
    <row r="76" spans="1:10" s="6" customFormat="1" ht="25.05" customHeight="1" x14ac:dyDescent="0.25">
      <c r="A76" s="18" t="s">
        <v>6</v>
      </c>
      <c r="B76" s="16"/>
      <c r="C76" s="129" t="str">
        <f t="shared" si="12"/>
        <v/>
      </c>
      <c r="D76" s="16"/>
      <c r="E76" s="129" t="str">
        <f t="shared" si="13"/>
        <v/>
      </c>
      <c r="F76" s="16"/>
      <c r="G76" s="46" t="str">
        <f t="shared" si="14"/>
        <v/>
      </c>
      <c r="H76" s="16"/>
      <c r="I76" s="46" t="str">
        <f t="shared" si="15"/>
        <v/>
      </c>
      <c r="J76" s="250"/>
    </row>
    <row r="77" spans="1:10" s="6" customFormat="1" ht="25.05" customHeight="1" x14ac:dyDescent="0.25">
      <c r="A77" s="18" t="s">
        <v>7</v>
      </c>
      <c r="B77" s="16"/>
      <c r="C77" s="129" t="str">
        <f t="shared" si="12"/>
        <v/>
      </c>
      <c r="D77" s="16"/>
      <c r="E77" s="129" t="str">
        <f t="shared" si="13"/>
        <v/>
      </c>
      <c r="F77" s="16"/>
      <c r="G77" s="46" t="str">
        <f t="shared" si="14"/>
        <v/>
      </c>
      <c r="H77" s="16"/>
      <c r="I77" s="46" t="str">
        <f t="shared" si="15"/>
        <v/>
      </c>
      <c r="J77" s="250"/>
    </row>
    <row r="78" spans="1:10" s="6" customFormat="1" ht="25.05" customHeight="1" x14ac:dyDescent="0.25">
      <c r="A78" s="18" t="s">
        <v>8</v>
      </c>
      <c r="B78" s="16"/>
      <c r="C78" s="129" t="str">
        <f t="shared" si="12"/>
        <v/>
      </c>
      <c r="D78" s="16"/>
      <c r="E78" s="129" t="str">
        <f t="shared" si="13"/>
        <v/>
      </c>
      <c r="F78" s="16"/>
      <c r="G78" s="46" t="str">
        <f t="shared" si="14"/>
        <v/>
      </c>
      <c r="H78" s="16"/>
      <c r="I78" s="46" t="str">
        <f t="shared" si="15"/>
        <v/>
      </c>
      <c r="J78" s="254"/>
    </row>
    <row r="79" spans="1:10" s="6" customFormat="1" ht="25.05" customHeight="1" x14ac:dyDescent="0.25">
      <c r="A79" s="18" t="s">
        <v>9</v>
      </c>
      <c r="B79" s="16"/>
      <c r="C79" s="129" t="str">
        <f t="shared" si="12"/>
        <v/>
      </c>
      <c r="D79" s="16"/>
      <c r="E79" s="129" t="str">
        <f t="shared" si="13"/>
        <v/>
      </c>
      <c r="F79" s="16"/>
      <c r="G79" s="46" t="str">
        <f t="shared" si="14"/>
        <v/>
      </c>
      <c r="H79" s="16"/>
      <c r="I79" s="46" t="str">
        <f t="shared" si="15"/>
        <v/>
      </c>
      <c r="J79" s="250"/>
    </row>
    <row r="80" spans="1:10" s="6" customFormat="1" ht="25.05" customHeight="1" x14ac:dyDescent="0.25">
      <c r="A80" s="18" t="s">
        <v>51</v>
      </c>
      <c r="B80" s="16"/>
      <c r="C80" s="129" t="str">
        <f t="shared" si="12"/>
        <v/>
      </c>
      <c r="D80" s="16"/>
      <c r="E80" s="129" t="str">
        <f t="shared" si="13"/>
        <v/>
      </c>
      <c r="F80" s="16"/>
      <c r="G80" s="46" t="str">
        <f t="shared" si="14"/>
        <v/>
      </c>
      <c r="H80" s="16"/>
      <c r="I80" s="46" t="str">
        <f t="shared" si="15"/>
        <v/>
      </c>
      <c r="J80" s="250"/>
    </row>
    <row r="81" spans="1:10" s="7" customFormat="1" ht="25.05" customHeight="1" x14ac:dyDescent="0.25">
      <c r="A81" s="18" t="s">
        <v>10</v>
      </c>
      <c r="B81" s="16"/>
      <c r="C81" s="129" t="str">
        <f t="shared" si="12"/>
        <v/>
      </c>
      <c r="D81" s="16"/>
      <c r="E81" s="129" t="str">
        <f t="shared" si="13"/>
        <v/>
      </c>
      <c r="F81" s="16"/>
      <c r="G81" s="46" t="str">
        <f t="shared" si="14"/>
        <v/>
      </c>
      <c r="H81" s="16"/>
      <c r="I81" s="46" t="str">
        <f t="shared" si="15"/>
        <v/>
      </c>
      <c r="J81" s="250"/>
    </row>
    <row r="82" spans="1:10" s="6" customFormat="1" ht="25.05" customHeight="1" x14ac:dyDescent="0.25">
      <c r="A82" s="18" t="s">
        <v>315</v>
      </c>
      <c r="B82" s="22"/>
      <c r="C82" s="129" t="str">
        <f t="shared" si="12"/>
        <v/>
      </c>
      <c r="D82" s="22"/>
      <c r="E82" s="129" t="str">
        <f t="shared" si="13"/>
        <v/>
      </c>
      <c r="F82" s="22"/>
      <c r="G82" s="46" t="str">
        <f t="shared" si="14"/>
        <v/>
      </c>
      <c r="H82" s="22"/>
      <c r="I82" s="46" t="str">
        <f t="shared" si="15"/>
        <v/>
      </c>
      <c r="J82" s="250"/>
    </row>
    <row r="83" spans="1:10" s="6" customFormat="1" ht="25.05" customHeight="1" x14ac:dyDescent="0.25">
      <c r="A83" s="18" t="s">
        <v>310</v>
      </c>
      <c r="B83" s="16"/>
      <c r="C83" s="129" t="str">
        <f t="shared" si="12"/>
        <v/>
      </c>
      <c r="D83" s="16"/>
      <c r="E83" s="129" t="str">
        <f t="shared" si="13"/>
        <v/>
      </c>
      <c r="F83" s="16"/>
      <c r="G83" s="46" t="str">
        <f t="shared" si="14"/>
        <v/>
      </c>
      <c r="H83" s="16"/>
      <c r="I83" s="46" t="str">
        <f t="shared" si="15"/>
        <v/>
      </c>
      <c r="J83" s="250"/>
    </row>
    <row r="84" spans="1:10" s="6" customFormat="1" ht="25.05" customHeight="1" x14ac:dyDescent="0.25">
      <c r="A84" s="18" t="s">
        <v>316</v>
      </c>
      <c r="B84" s="16"/>
      <c r="C84" s="129" t="str">
        <f t="shared" si="12"/>
        <v/>
      </c>
      <c r="D84" s="16"/>
      <c r="E84" s="129" t="str">
        <f t="shared" si="13"/>
        <v/>
      </c>
      <c r="F84" s="16"/>
      <c r="G84" s="46" t="str">
        <f t="shared" si="14"/>
        <v/>
      </c>
      <c r="H84" s="16"/>
      <c r="I84" s="46" t="str">
        <f t="shared" si="15"/>
        <v/>
      </c>
      <c r="J84" s="250"/>
    </row>
    <row r="85" spans="1:10" s="9" customFormat="1" ht="25.05" customHeight="1" x14ac:dyDescent="0.25">
      <c r="A85" s="18" t="s">
        <v>11</v>
      </c>
      <c r="B85" s="16"/>
      <c r="C85" s="129" t="str">
        <f t="shared" si="12"/>
        <v/>
      </c>
      <c r="D85" s="16"/>
      <c r="E85" s="129" t="str">
        <f t="shared" si="13"/>
        <v/>
      </c>
      <c r="F85" s="16"/>
      <c r="G85" s="46" t="str">
        <f t="shared" si="14"/>
        <v/>
      </c>
      <c r="H85" s="16"/>
      <c r="I85" s="46" t="str">
        <f t="shared" si="15"/>
        <v/>
      </c>
      <c r="J85" s="250"/>
    </row>
    <row r="86" spans="1:10" s="6" customFormat="1" ht="25.05" customHeight="1" x14ac:dyDescent="0.25">
      <c r="A86" s="109" t="s">
        <v>126</v>
      </c>
      <c r="B86" s="16"/>
      <c r="C86" s="129" t="str">
        <f t="shared" si="12"/>
        <v/>
      </c>
      <c r="D86" s="16"/>
      <c r="E86" s="129" t="str">
        <f t="shared" si="13"/>
        <v/>
      </c>
      <c r="F86" s="16"/>
      <c r="G86" s="46" t="str">
        <f t="shared" si="14"/>
        <v/>
      </c>
      <c r="H86" s="16"/>
      <c r="I86" s="46" t="str">
        <f t="shared" si="15"/>
        <v/>
      </c>
      <c r="J86" s="250"/>
    </row>
    <row r="87" spans="1:10" s="6" customFormat="1" ht="25.05" customHeight="1" x14ac:dyDescent="0.25">
      <c r="A87" s="105" t="s">
        <v>70</v>
      </c>
      <c r="B87" s="55">
        <f>SUM(B69:B86)</f>
        <v>0</v>
      </c>
      <c r="C87" s="129" t="str">
        <f t="shared" si="12"/>
        <v/>
      </c>
      <c r="D87" s="55">
        <f>SUM(D69:D86)</f>
        <v>0</v>
      </c>
      <c r="E87" s="129" t="str">
        <f t="shared" si="13"/>
        <v/>
      </c>
      <c r="F87" s="55">
        <f>SUM(F69:F86)</f>
        <v>0</v>
      </c>
      <c r="G87" s="46" t="str">
        <f t="shared" si="14"/>
        <v/>
      </c>
      <c r="H87" s="55">
        <f>SUM(H69:H86)</f>
        <v>0</v>
      </c>
      <c r="I87" s="46" t="str">
        <f t="shared" si="15"/>
        <v/>
      </c>
      <c r="J87" s="250"/>
    </row>
    <row r="88" spans="1:10" s="6" customFormat="1" ht="38.4" customHeight="1" x14ac:dyDescent="0.25">
      <c r="A88" s="110" t="s">
        <v>127</v>
      </c>
      <c r="B88" s="14"/>
      <c r="C88" s="14"/>
      <c r="D88" s="14"/>
      <c r="E88" s="14"/>
      <c r="F88" s="14"/>
      <c r="G88" s="14"/>
      <c r="H88" s="14"/>
      <c r="I88" s="14"/>
      <c r="J88" s="250"/>
    </row>
    <row r="89" spans="1:10" s="6" customFormat="1" ht="25.05" customHeight="1" x14ac:dyDescent="0.25">
      <c r="A89" s="18" t="s">
        <v>115</v>
      </c>
      <c r="B89" s="16"/>
      <c r="C89" s="46" t="str">
        <f>IF(B89="","",IF(B89=0,"",(B89/B$6/$A$11)))</f>
        <v/>
      </c>
      <c r="D89" s="205"/>
      <c r="E89" s="46" t="str">
        <f>IF(D89="","",IF(D89=0,"",(D89/D$6/$A$11)))</f>
        <v/>
      </c>
      <c r="F89" s="205"/>
      <c r="G89" s="46" t="str">
        <f>IF(F89="","",IF(F89=0,"",(F89/F$6/$A$11)))</f>
        <v/>
      </c>
      <c r="H89" s="16"/>
      <c r="I89" s="46" t="str">
        <f>IF(H89="","",IF(H89=0,"",(H89/H$6/$A$11)))</f>
        <v/>
      </c>
      <c r="J89" s="250"/>
    </row>
    <row r="90" spans="1:10" s="6" customFormat="1" ht="25.05" customHeight="1" x14ac:dyDescent="0.25">
      <c r="A90" s="18" t="s">
        <v>116</v>
      </c>
      <c r="B90" s="16"/>
      <c r="C90" s="129" t="str">
        <f>IF(B90="","",IF(B90=0,"",(B90/B$6/$A$11)))</f>
        <v/>
      </c>
      <c r="D90" s="16"/>
      <c r="E90" s="129" t="str">
        <f>IF(D90="","",IF(D90=0,"",(D90/D$6/$A$11)))</f>
        <v/>
      </c>
      <c r="F90" s="16"/>
      <c r="G90" s="46" t="str">
        <f>IF(F90="","",IF(F90=0,"",(F90/F$6/$A$11)))</f>
        <v/>
      </c>
      <c r="H90" s="16"/>
      <c r="I90" s="46" t="str">
        <f>IF(H90="","",IF(H90=0,"",(H90/H$6/$A$11)))</f>
        <v/>
      </c>
      <c r="J90" s="250"/>
    </row>
    <row r="91" spans="1:10" ht="25.05" customHeight="1" x14ac:dyDescent="0.25">
      <c r="A91" s="108" t="s">
        <v>18</v>
      </c>
      <c r="B91" s="16"/>
      <c r="C91" s="129" t="str">
        <f>IF(B91="","",IF(B91=0,"",(B91/B$6/$A$11)))</f>
        <v/>
      </c>
      <c r="D91" s="16"/>
      <c r="E91" s="129" t="str">
        <f>IF(D91="","",IF(D91=0,"",(D91/D$6/$A$11)))</f>
        <v/>
      </c>
      <c r="F91" s="16"/>
      <c r="G91" s="46" t="str">
        <f>IF(F91="","",IF(F91=0,"",(F91/F$6/$A$11)))</f>
        <v/>
      </c>
      <c r="H91" s="16"/>
      <c r="I91" s="46" t="str">
        <f>IF(H91="","",IF(H91=0,"",(H91/H$6/$A$11)))</f>
        <v/>
      </c>
    </row>
    <row r="92" spans="1:10" s="6" customFormat="1" ht="25.05" customHeight="1" x14ac:dyDescent="0.25">
      <c r="A92" s="105" t="s">
        <v>117</v>
      </c>
      <c r="B92" s="55">
        <f>SUM(B89:B91)</f>
        <v>0</v>
      </c>
      <c r="C92" s="129" t="str">
        <f>IF(B92="","",IF(B92=0,"",(B92/B$6/$A$11)))</f>
        <v/>
      </c>
      <c r="D92" s="55">
        <f>SUM(D89:D91)</f>
        <v>0</v>
      </c>
      <c r="E92" s="129" t="str">
        <f>IF(D92="","",IF(D92=0,"",(D92/D$6/$A$11)))</f>
        <v/>
      </c>
      <c r="F92" s="55">
        <f>SUM(F89:F91)</f>
        <v>0</v>
      </c>
      <c r="G92" s="46" t="str">
        <f>IF(F92="","",IF(F92=0,"",(F92/F$6/$A$11)))</f>
        <v/>
      </c>
      <c r="H92" s="55">
        <f>SUM(H89:H91)</f>
        <v>0</v>
      </c>
      <c r="I92" s="46" t="str">
        <f>IF(H92="","",IF(H92=0,"",(H92/H$6/$A$11)))</f>
        <v/>
      </c>
      <c r="J92" s="250"/>
    </row>
    <row r="93" spans="1:10" s="6" customFormat="1" ht="35.4" customHeight="1" x14ac:dyDescent="0.25">
      <c r="A93" s="110" t="s">
        <v>128</v>
      </c>
      <c r="B93" s="14"/>
      <c r="C93" s="14"/>
      <c r="D93" s="14"/>
      <c r="E93" s="14"/>
      <c r="F93" s="14"/>
      <c r="G93" s="14"/>
      <c r="H93" s="14"/>
      <c r="I93" s="14"/>
      <c r="J93" s="250"/>
    </row>
    <row r="94" spans="1:10" s="6" customFormat="1" ht="25.05" customHeight="1" x14ac:dyDescent="0.25">
      <c r="A94" s="18" t="s">
        <v>460</v>
      </c>
      <c r="B94" s="16"/>
      <c r="C94" s="46" t="str">
        <f t="shared" ref="C94:C104" si="16">IF(B94="","",IF(B94=0,"",(B94/B$6/$A$11)))</f>
        <v/>
      </c>
      <c r="D94" s="205"/>
      <c r="E94" s="46" t="str">
        <f t="shared" ref="E94:E104" si="17">IF(D94="","",IF(D94=0,"",(D94/D$6/$A$11)))</f>
        <v/>
      </c>
      <c r="F94" s="205"/>
      <c r="G94" s="46" t="str">
        <f t="shared" ref="G94:G104" si="18">IF(F94="","",IF(F94=0,"",(F94/F$6/$A$11)))</f>
        <v/>
      </c>
      <c r="H94" s="16"/>
      <c r="I94" s="46" t="str">
        <f t="shared" ref="I94:I104" si="19">IF(H94="","",IF(H94=0,"",(H94/H$6/$A$11)))</f>
        <v/>
      </c>
      <c r="J94" s="250"/>
    </row>
    <row r="95" spans="1:10" s="6" customFormat="1" ht="25.05" customHeight="1" x14ac:dyDescent="0.25">
      <c r="A95" s="18" t="s">
        <v>45</v>
      </c>
      <c r="B95" s="16"/>
      <c r="C95" s="46" t="str">
        <f t="shared" si="16"/>
        <v/>
      </c>
      <c r="D95" s="205"/>
      <c r="E95" s="46" t="str">
        <f t="shared" si="17"/>
        <v/>
      </c>
      <c r="F95" s="205"/>
      <c r="G95" s="46" t="str">
        <f t="shared" si="18"/>
        <v/>
      </c>
      <c r="H95" s="16"/>
      <c r="I95" s="46" t="str">
        <f t="shared" si="19"/>
        <v/>
      </c>
      <c r="J95" s="250"/>
    </row>
    <row r="96" spans="1:10" s="6" customFormat="1" ht="25.05" customHeight="1" x14ac:dyDescent="0.25">
      <c r="A96" s="18" t="s">
        <v>119</v>
      </c>
      <c r="B96" s="16"/>
      <c r="C96" s="129" t="str">
        <f t="shared" si="16"/>
        <v/>
      </c>
      <c r="D96" s="16"/>
      <c r="E96" s="129" t="str">
        <f t="shared" si="17"/>
        <v/>
      </c>
      <c r="F96" s="16"/>
      <c r="G96" s="46" t="str">
        <f t="shared" si="18"/>
        <v/>
      </c>
      <c r="H96" s="16"/>
      <c r="I96" s="46" t="str">
        <f t="shared" si="19"/>
        <v/>
      </c>
      <c r="J96" s="250"/>
    </row>
    <row r="97" spans="1:10" s="6" customFormat="1" ht="25.05" customHeight="1" x14ac:dyDescent="0.25">
      <c r="A97" s="18" t="s">
        <v>17</v>
      </c>
      <c r="B97" s="16"/>
      <c r="C97" s="129" t="str">
        <f t="shared" si="16"/>
        <v/>
      </c>
      <c r="D97" s="16"/>
      <c r="E97" s="129" t="str">
        <f t="shared" si="17"/>
        <v/>
      </c>
      <c r="F97" s="16"/>
      <c r="G97" s="46" t="str">
        <f t="shared" si="18"/>
        <v/>
      </c>
      <c r="H97" s="16"/>
      <c r="I97" s="46" t="str">
        <f t="shared" si="19"/>
        <v/>
      </c>
      <c r="J97" s="250"/>
    </row>
    <row r="98" spans="1:10" s="6" customFormat="1" ht="25.05" customHeight="1" x14ac:dyDescent="0.25">
      <c r="A98" s="18" t="s">
        <v>428</v>
      </c>
      <c r="B98" s="16"/>
      <c r="C98" s="129" t="str">
        <f t="shared" si="16"/>
        <v/>
      </c>
      <c r="D98" s="16"/>
      <c r="E98" s="129" t="str">
        <f t="shared" si="17"/>
        <v/>
      </c>
      <c r="F98" s="16"/>
      <c r="G98" s="46" t="str">
        <f t="shared" si="18"/>
        <v/>
      </c>
      <c r="H98" s="16"/>
      <c r="I98" s="46" t="str">
        <f t="shared" si="19"/>
        <v/>
      </c>
      <c r="J98" s="250"/>
    </row>
    <row r="99" spans="1:10" s="6" customFormat="1" ht="25.05" customHeight="1" x14ac:dyDescent="0.25">
      <c r="A99" s="106" t="s">
        <v>126</v>
      </c>
      <c r="B99" s="22"/>
      <c r="C99" s="129" t="str">
        <f t="shared" si="16"/>
        <v/>
      </c>
      <c r="D99" s="22"/>
      <c r="E99" s="129" t="str">
        <f t="shared" si="17"/>
        <v/>
      </c>
      <c r="F99" s="16"/>
      <c r="G99" s="46" t="str">
        <f t="shared" si="18"/>
        <v/>
      </c>
      <c r="H99" s="16"/>
      <c r="I99" s="46" t="str">
        <f t="shared" si="19"/>
        <v/>
      </c>
      <c r="J99" s="250"/>
    </row>
    <row r="100" spans="1:10" s="6" customFormat="1" ht="25.05" customHeight="1" x14ac:dyDescent="0.25">
      <c r="A100" s="130" t="s">
        <v>129</v>
      </c>
      <c r="B100" s="55">
        <f>SUM(B94:B99)</f>
        <v>0</v>
      </c>
      <c r="C100" s="129" t="str">
        <f t="shared" si="16"/>
        <v/>
      </c>
      <c r="D100" s="55">
        <f>SUM(D94:D99)</f>
        <v>0</v>
      </c>
      <c r="E100" s="129" t="str">
        <f t="shared" si="17"/>
        <v/>
      </c>
      <c r="F100" s="55">
        <f>SUM(F94:F99)</f>
        <v>0</v>
      </c>
      <c r="G100" s="46" t="str">
        <f t="shared" si="18"/>
        <v/>
      </c>
      <c r="H100" s="55">
        <f>SUM(H94:H99)</f>
        <v>0</v>
      </c>
      <c r="I100" s="46" t="str">
        <f t="shared" si="19"/>
        <v/>
      </c>
      <c r="J100" s="250"/>
    </row>
    <row r="101" spans="1:10" s="6" customFormat="1" ht="34.200000000000003" customHeight="1" thickBot="1" x14ac:dyDescent="0.3">
      <c r="A101" s="107" t="s">
        <v>412</v>
      </c>
      <c r="B101" s="56">
        <f>B87+B100</f>
        <v>0</v>
      </c>
      <c r="C101" s="208" t="str">
        <f t="shared" si="16"/>
        <v/>
      </c>
      <c r="D101" s="56">
        <f>D87+D100</f>
        <v>0</v>
      </c>
      <c r="E101" s="208" t="str">
        <f t="shared" si="17"/>
        <v/>
      </c>
      <c r="F101" s="56">
        <f>F87+F100</f>
        <v>0</v>
      </c>
      <c r="G101" s="208" t="str">
        <f t="shared" si="18"/>
        <v/>
      </c>
      <c r="H101" s="56">
        <f>H87+H100</f>
        <v>0</v>
      </c>
      <c r="I101" s="208" t="str">
        <f t="shared" si="19"/>
        <v/>
      </c>
      <c r="J101" s="250"/>
    </row>
    <row r="102" spans="1:10" s="6" customFormat="1" ht="42.6" customHeight="1" thickTop="1" x14ac:dyDescent="0.25">
      <c r="A102" s="132" t="s">
        <v>130</v>
      </c>
      <c r="B102" s="167">
        <f>B67+B92-B101</f>
        <v>0</v>
      </c>
      <c r="C102" s="129" t="str">
        <f t="shared" si="16"/>
        <v/>
      </c>
      <c r="D102" s="167">
        <f>D67+D92-D101</f>
        <v>0</v>
      </c>
      <c r="E102" s="129" t="str">
        <f t="shared" si="17"/>
        <v/>
      </c>
      <c r="F102" s="167">
        <f>F67+F92-F101</f>
        <v>0</v>
      </c>
      <c r="G102" s="129" t="str">
        <f t="shared" si="18"/>
        <v/>
      </c>
      <c r="H102" s="167">
        <f>H67+H92-H101</f>
        <v>0</v>
      </c>
      <c r="I102" s="129" t="str">
        <f t="shared" si="19"/>
        <v/>
      </c>
      <c r="J102" s="250"/>
    </row>
    <row r="103" spans="1:10" s="6" customFormat="1" ht="34.200000000000003" customHeight="1" x14ac:dyDescent="0.25">
      <c r="A103" s="136" t="s">
        <v>131</v>
      </c>
      <c r="B103" s="16">
        <f>'Vuosi 2020'!B104</f>
        <v>0</v>
      </c>
      <c r="C103" s="129" t="str">
        <f t="shared" si="16"/>
        <v/>
      </c>
      <c r="D103" s="16">
        <f>'Vuosi 2020'!D104</f>
        <v>0</v>
      </c>
      <c r="E103" s="129" t="str">
        <f t="shared" si="17"/>
        <v/>
      </c>
      <c r="F103" s="16">
        <f>'Vuosi 2020'!F104</f>
        <v>0</v>
      </c>
      <c r="G103" s="46" t="str">
        <f t="shared" si="18"/>
        <v/>
      </c>
      <c r="H103" s="16">
        <f>'Vuosi 2020'!H104</f>
        <v>0</v>
      </c>
      <c r="I103" s="46" t="str">
        <f t="shared" si="19"/>
        <v/>
      </c>
      <c r="J103" s="250"/>
    </row>
    <row r="104" spans="1:10" s="9" customFormat="1" ht="34.200000000000003" customHeight="1" x14ac:dyDescent="0.25">
      <c r="A104" s="136" t="s">
        <v>317</v>
      </c>
      <c r="B104" s="165">
        <f>B102+B103</f>
        <v>0</v>
      </c>
      <c r="C104" s="129" t="str">
        <f t="shared" si="16"/>
        <v/>
      </c>
      <c r="D104" s="165">
        <f>D102+D103</f>
        <v>0</v>
      </c>
      <c r="E104" s="129" t="str">
        <f t="shared" si="17"/>
        <v/>
      </c>
      <c r="F104" s="165">
        <f>F102+F103</f>
        <v>0</v>
      </c>
      <c r="G104" s="46" t="str">
        <f t="shared" si="18"/>
        <v/>
      </c>
      <c r="H104" s="165">
        <f>H102+H103</f>
        <v>0</v>
      </c>
      <c r="I104" s="46" t="str">
        <f t="shared" si="19"/>
        <v/>
      </c>
      <c r="J104" s="250"/>
    </row>
    <row r="105" spans="1:10" s="51" customFormat="1" ht="72" customHeight="1" thickBot="1" x14ac:dyDescent="0.35">
      <c r="A105" s="196" t="s">
        <v>27</v>
      </c>
      <c r="B105" s="198"/>
      <c r="C105" s="198"/>
      <c r="D105" s="198"/>
      <c r="E105" s="198"/>
      <c r="F105" s="198"/>
      <c r="G105" s="198"/>
      <c r="H105" s="198"/>
      <c r="I105" s="209"/>
      <c r="J105" s="250"/>
    </row>
    <row r="106" spans="1:10" s="10" customFormat="1" ht="25.05" customHeight="1" thickTop="1" x14ac:dyDescent="0.25">
      <c r="A106" s="110" t="s">
        <v>14</v>
      </c>
      <c r="B106" s="14"/>
      <c r="C106" s="14"/>
      <c r="D106" s="14"/>
      <c r="E106" s="14"/>
      <c r="F106" s="14"/>
      <c r="G106" s="14"/>
      <c r="H106" s="14"/>
      <c r="I106" s="14"/>
      <c r="J106" s="250"/>
    </row>
    <row r="107" spans="1:10" s="10" customFormat="1" ht="33" customHeight="1" x14ac:dyDescent="0.25">
      <c r="A107" s="18" t="s">
        <v>318</v>
      </c>
      <c r="B107" s="22"/>
      <c r="C107" s="46" t="str">
        <f>IF(B107="","",IF(B107=0,"",(B107/B$6/$A$11)))</f>
        <v/>
      </c>
      <c r="D107" s="22"/>
      <c r="E107" s="46" t="str">
        <f>IF(D107="","",IF(D107=0,"",(D107/D$6/$A$11)))</f>
        <v/>
      </c>
      <c r="F107" s="22"/>
      <c r="G107" s="46" t="str">
        <f>IF(F107="","",IF(F107=0,"",(F107/F$6/$A$11)))</f>
        <v/>
      </c>
      <c r="H107" s="22"/>
      <c r="I107" s="46" t="str">
        <f>IF(H107="","",IF(H107=0,"",(H107/H$6/$A$11)))</f>
        <v/>
      </c>
      <c r="J107" s="254"/>
    </row>
    <row r="108" spans="1:10" s="10" customFormat="1" ht="33" customHeight="1" x14ac:dyDescent="0.25">
      <c r="A108" s="18" t="s">
        <v>319</v>
      </c>
      <c r="B108" s="16"/>
      <c r="C108" s="129" t="str">
        <f>IF(B108="","",IF(B108=0,"",(B108/B$6/$A$11)))</f>
        <v/>
      </c>
      <c r="D108" s="16"/>
      <c r="E108" s="46" t="str">
        <f>IF(D108="","",IF(D108=0,"",(D108/D$6/$A$11)))</f>
        <v/>
      </c>
      <c r="F108" s="16"/>
      <c r="G108" s="46" t="str">
        <f>IF(F108="","",IF(F108=0,"",(F108/F$6/$A$11)))</f>
        <v/>
      </c>
      <c r="H108" s="16"/>
      <c r="I108" s="46" t="str">
        <f>IF(H108="","",IF(H108=0,"",(H108/H$6/$A$11)))</f>
        <v/>
      </c>
      <c r="J108" s="250"/>
    </row>
    <row r="109" spans="1:10" s="10" customFormat="1" ht="33" customHeight="1" x14ac:dyDescent="0.25">
      <c r="A109" s="104" t="s">
        <v>132</v>
      </c>
      <c r="B109" s="16"/>
      <c r="C109" s="129" t="str">
        <f>IF(B109="","",IF(B109=0,"",(B109/B$6/$A$11)))</f>
        <v/>
      </c>
      <c r="D109" s="16"/>
      <c r="E109" s="46" t="str">
        <f>IF(D109="","",IF(D109=0,"",(D109/D$6/$A$11)))</f>
        <v/>
      </c>
      <c r="F109" s="16"/>
      <c r="G109" s="46" t="str">
        <f>IF(F109="","",IF(F109=0,"",(F109/F$6/$A$11)))</f>
        <v/>
      </c>
      <c r="H109" s="16"/>
      <c r="I109" s="46" t="str">
        <f>IF(H109="","",IF(H109=0,"",(H109/H$6/$A$11)))</f>
        <v/>
      </c>
      <c r="J109" s="250"/>
    </row>
    <row r="110" spans="1:10" s="10" customFormat="1" ht="25.05" customHeight="1" x14ac:dyDescent="0.25">
      <c r="A110" s="137" t="s">
        <v>320</v>
      </c>
      <c r="B110" s="55">
        <f>SUM(B107:B109)</f>
        <v>0</v>
      </c>
      <c r="C110" s="129" t="str">
        <f>IF(B110="","",IF(B110=0,"",(B110/B$6/$A$11)))</f>
        <v/>
      </c>
      <c r="D110" s="55">
        <f>SUM(D107:D109)</f>
        <v>0</v>
      </c>
      <c r="E110" s="46" t="str">
        <f>IF(D110="","",IF(D110=0,"",(D110/D$6/$A$11)))</f>
        <v/>
      </c>
      <c r="F110" s="55">
        <f>SUM(F107:F109)</f>
        <v>0</v>
      </c>
      <c r="G110" s="46" t="str">
        <f>IF(F110="","",IF(F110=0,"",(F110/F$6/$A$11)))</f>
        <v/>
      </c>
      <c r="H110" s="55">
        <f>SUM(H107:H109)</f>
        <v>0</v>
      </c>
      <c r="I110" s="46" t="str">
        <f>IF(H110="","",IF(H110=0,"",(H110/H$6/$A$11)))</f>
        <v/>
      </c>
      <c r="J110" s="250"/>
    </row>
    <row r="111" spans="1:10" s="10" customFormat="1" ht="34.200000000000003" customHeight="1" x14ac:dyDescent="0.25">
      <c r="A111" s="110" t="s">
        <v>15</v>
      </c>
      <c r="B111" s="14"/>
      <c r="C111" s="14"/>
      <c r="D111" s="14"/>
      <c r="E111" s="14"/>
      <c r="F111" s="14"/>
      <c r="G111" s="14"/>
      <c r="H111" s="14"/>
      <c r="I111" s="14"/>
      <c r="J111" s="250"/>
    </row>
    <row r="112" spans="1:10" s="11" customFormat="1" ht="25.05" customHeight="1" x14ac:dyDescent="0.25">
      <c r="A112" s="18" t="s">
        <v>321</v>
      </c>
      <c r="B112" s="22"/>
      <c r="C112" s="46" t="str">
        <f t="shared" ref="C112:C120" si="20">IF(B112="","",IF(B112=0,"",(B112/B$6/$A$11)))</f>
        <v/>
      </c>
      <c r="D112" s="203"/>
      <c r="E112" s="46" t="str">
        <f t="shared" ref="E112:E120" si="21">IF(D112="","",IF(D112=0,"",(D112/D$6/$A$11)))</f>
        <v/>
      </c>
      <c r="F112" s="203"/>
      <c r="G112" s="46" t="str">
        <f t="shared" ref="G112:G120" si="22">IF(F112="","",IF(F112=0,"",(F112/F$6/$A$11)))</f>
        <v/>
      </c>
      <c r="H112" s="22"/>
      <c r="I112" s="46" t="str">
        <f t="shared" ref="I112:I120" si="23">IF(H112="","",IF(H112=0,"",(H112/H$6/$A$11)))</f>
        <v/>
      </c>
      <c r="J112" s="250"/>
    </row>
    <row r="113" spans="1:10" s="4" customFormat="1" ht="25.05" customHeight="1" x14ac:dyDescent="0.25">
      <c r="A113" s="18" t="s">
        <v>310</v>
      </c>
      <c r="B113" s="22"/>
      <c r="C113" s="129" t="str">
        <f t="shared" si="20"/>
        <v/>
      </c>
      <c r="D113" s="22"/>
      <c r="E113" s="46" t="str">
        <f t="shared" si="21"/>
        <v/>
      </c>
      <c r="F113" s="22"/>
      <c r="G113" s="46" t="str">
        <f t="shared" si="22"/>
        <v/>
      </c>
      <c r="H113" s="22"/>
      <c r="I113" s="46" t="str">
        <f t="shared" si="23"/>
        <v/>
      </c>
      <c r="J113" s="250"/>
    </row>
    <row r="114" spans="1:10" s="6" customFormat="1" ht="25.05" customHeight="1" x14ac:dyDescent="0.25">
      <c r="A114" s="18" t="s">
        <v>29</v>
      </c>
      <c r="B114" s="16"/>
      <c r="C114" s="129" t="str">
        <f t="shared" si="20"/>
        <v/>
      </c>
      <c r="D114" s="16"/>
      <c r="E114" s="46" t="str">
        <f t="shared" si="21"/>
        <v/>
      </c>
      <c r="F114" s="16"/>
      <c r="G114" s="46" t="str">
        <f t="shared" si="22"/>
        <v/>
      </c>
      <c r="H114" s="16"/>
      <c r="I114" s="46" t="str">
        <f t="shared" si="23"/>
        <v/>
      </c>
      <c r="J114" s="250"/>
    </row>
    <row r="115" spans="1:10" s="6" customFormat="1" ht="25.05" customHeight="1" x14ac:dyDescent="0.25">
      <c r="A115" s="18" t="s">
        <v>133</v>
      </c>
      <c r="B115" s="16"/>
      <c r="C115" s="129" t="str">
        <f t="shared" si="20"/>
        <v/>
      </c>
      <c r="D115" s="16"/>
      <c r="E115" s="46" t="str">
        <f t="shared" si="21"/>
        <v/>
      </c>
      <c r="F115" s="16"/>
      <c r="G115" s="46" t="str">
        <f t="shared" si="22"/>
        <v/>
      </c>
      <c r="H115" s="16"/>
      <c r="I115" s="46" t="str">
        <f t="shared" si="23"/>
        <v/>
      </c>
      <c r="J115" s="250"/>
    </row>
    <row r="116" spans="1:10" s="6" customFormat="1" ht="25.05" customHeight="1" x14ac:dyDescent="0.25">
      <c r="A116" s="111" t="s">
        <v>126</v>
      </c>
      <c r="B116" s="22"/>
      <c r="C116" s="129" t="str">
        <f t="shared" si="20"/>
        <v/>
      </c>
      <c r="D116" s="22"/>
      <c r="E116" s="46" t="str">
        <f t="shared" si="21"/>
        <v/>
      </c>
      <c r="F116" s="22"/>
      <c r="G116" s="46" t="str">
        <f t="shared" si="22"/>
        <v/>
      </c>
      <c r="H116" s="22"/>
      <c r="I116" s="46" t="str">
        <f t="shared" si="23"/>
        <v/>
      </c>
      <c r="J116" s="254"/>
    </row>
    <row r="117" spans="1:10" ht="25.05" customHeight="1" thickBot="1" x14ac:dyDescent="0.3">
      <c r="A117" s="112" t="s">
        <v>322</v>
      </c>
      <c r="B117" s="56">
        <f>SUM(B112:B116)</f>
        <v>0</v>
      </c>
      <c r="C117" s="129"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31" t="s">
        <v>134</v>
      </c>
      <c r="B118" s="163">
        <f>B110-B117</f>
        <v>0</v>
      </c>
      <c r="C118" s="129" t="str">
        <f t="shared" si="20"/>
        <v/>
      </c>
      <c r="D118" s="163">
        <f>D110-D117</f>
        <v>0</v>
      </c>
      <c r="E118" s="46" t="str">
        <f t="shared" si="21"/>
        <v/>
      </c>
      <c r="F118" s="163">
        <f>F110-F117</f>
        <v>0</v>
      </c>
      <c r="G118" s="46" t="str">
        <f t="shared" si="22"/>
        <v/>
      </c>
      <c r="H118" s="163">
        <f>H110-H117</f>
        <v>0</v>
      </c>
      <c r="I118" s="46" t="str">
        <f t="shared" si="23"/>
        <v/>
      </c>
      <c r="J118" s="250"/>
    </row>
    <row r="119" spans="1:10" s="6" customFormat="1" ht="35.4" customHeight="1" x14ac:dyDescent="0.25">
      <c r="A119" s="135" t="s">
        <v>135</v>
      </c>
      <c r="B119" s="16">
        <f>'Vuosi 2020'!B120</f>
        <v>0</v>
      </c>
      <c r="C119" s="129" t="str">
        <f t="shared" si="20"/>
        <v/>
      </c>
      <c r="D119" s="16">
        <f>'Vuosi 2020'!D120</f>
        <v>0</v>
      </c>
      <c r="E119" s="46" t="str">
        <f t="shared" si="21"/>
        <v/>
      </c>
      <c r="F119" s="16">
        <f>'Vuosi 2020'!F120</f>
        <v>0</v>
      </c>
      <c r="G119" s="46" t="str">
        <f t="shared" si="22"/>
        <v/>
      </c>
      <c r="H119" s="16">
        <f>'Vuosi 2020'!H120</f>
        <v>0</v>
      </c>
      <c r="I119" s="46" t="str">
        <f t="shared" si="23"/>
        <v/>
      </c>
      <c r="J119" s="250"/>
    </row>
    <row r="120" spans="1:10" s="6" customFormat="1" ht="35.4" customHeight="1" x14ac:dyDescent="0.25">
      <c r="A120" s="135" t="s">
        <v>136</v>
      </c>
      <c r="B120" s="164">
        <f>B118+B119</f>
        <v>0</v>
      </c>
      <c r="C120" s="129" t="str">
        <f t="shared" si="20"/>
        <v/>
      </c>
      <c r="D120" s="165">
        <f>D118+D119</f>
        <v>0</v>
      </c>
      <c r="E120" s="46" t="str">
        <f t="shared" si="21"/>
        <v/>
      </c>
      <c r="F120" s="165">
        <f>F118+F119</f>
        <v>0</v>
      </c>
      <c r="G120" s="46" t="str">
        <f t="shared" si="22"/>
        <v/>
      </c>
      <c r="H120" s="165">
        <f>H118+H119</f>
        <v>0</v>
      </c>
      <c r="I120" s="46" t="str">
        <f t="shared" si="23"/>
        <v/>
      </c>
      <c r="J120" s="250"/>
    </row>
    <row r="121" spans="1:10" s="57" customFormat="1" ht="61.2" customHeight="1" thickBot="1" x14ac:dyDescent="0.35">
      <c r="A121" s="196" t="s">
        <v>137</v>
      </c>
      <c r="B121" s="198"/>
      <c r="C121" s="198"/>
      <c r="D121" s="198"/>
      <c r="E121" s="198"/>
      <c r="F121" s="198"/>
      <c r="G121" s="198"/>
      <c r="H121" s="198"/>
      <c r="I121" s="198"/>
      <c r="J121" s="250"/>
    </row>
    <row r="122" spans="1:10" s="7" customFormat="1" ht="25.05" customHeight="1" thickTop="1" x14ac:dyDescent="0.25">
      <c r="A122" s="110" t="s">
        <v>14</v>
      </c>
      <c r="B122" s="14"/>
      <c r="C122" s="14"/>
      <c r="D122" s="14"/>
      <c r="E122" s="14"/>
      <c r="F122" s="14"/>
      <c r="G122" s="14"/>
      <c r="H122" s="14"/>
      <c r="I122" s="14"/>
      <c r="J122" s="250"/>
    </row>
    <row r="123" spans="1:10" s="12" customFormat="1" ht="25.05" customHeight="1" x14ac:dyDescent="0.25">
      <c r="A123" s="18" t="s">
        <v>323</v>
      </c>
      <c r="B123" s="22"/>
      <c r="C123" s="46" t="str">
        <f>IF(B123="","",IF(B123=0,"",(B123/B$6/$A$11)))</f>
        <v/>
      </c>
      <c r="D123" s="22"/>
      <c r="E123" s="46" t="str">
        <f>IF(D123="","",IF(D123=0,"",(D123/D$6/$A$11)))</f>
        <v/>
      </c>
      <c r="F123" s="22"/>
      <c r="G123" s="46" t="str">
        <f>IF(F123="","",IF(F123=0,"",(F123/F$6/$A$11)))</f>
        <v/>
      </c>
      <c r="H123" s="22"/>
      <c r="I123" s="46" t="str">
        <f>IF(H123="","",IF(H123=0,"",(H123/H$6/$A$11)))</f>
        <v/>
      </c>
      <c r="J123" s="250"/>
    </row>
    <row r="124" spans="1:10" s="4" customFormat="1" ht="25.05" customHeight="1" x14ac:dyDescent="0.25">
      <c r="A124" s="18" t="s">
        <v>324</v>
      </c>
      <c r="B124" s="16"/>
      <c r="C124" s="129" t="str">
        <f>IF(B124="","",IF(B124=0,"",(B124/B$6/$A$11)))</f>
        <v/>
      </c>
      <c r="D124" s="16"/>
      <c r="E124" s="46" t="str">
        <f>IF(D124="","",IF(D124=0,"",(D124/D$6/$A$11)))</f>
        <v/>
      </c>
      <c r="F124" s="16"/>
      <c r="G124" s="46" t="str">
        <f>IF(F124="","",IF(F124=0,"",(F124/F$6/$A$11)))</f>
        <v/>
      </c>
      <c r="H124" s="16"/>
      <c r="I124" s="46" t="str">
        <f>IF(H124="","",IF(H124=0,"",(H124/H$6/$A$11)))</f>
        <v/>
      </c>
      <c r="J124" s="250"/>
    </row>
    <row r="125" spans="1:10" s="6" customFormat="1" ht="25.05" customHeight="1" x14ac:dyDescent="0.25">
      <c r="A125" s="18" t="s">
        <v>138</v>
      </c>
      <c r="B125" s="16"/>
      <c r="C125" s="129" t="str">
        <f>IF(B125="","",IF(B125=0,"",(B125/B$6/$A$11)))</f>
        <v/>
      </c>
      <c r="D125" s="16"/>
      <c r="E125" s="46" t="str">
        <f>IF(D125="","",IF(D125=0,"",(D125/D$6/$A$11)))</f>
        <v/>
      </c>
      <c r="F125" s="16"/>
      <c r="G125" s="46" t="str">
        <f>IF(F125="","",IF(F125=0,"",(F125/F$6/$A$11)))</f>
        <v/>
      </c>
      <c r="H125" s="16"/>
      <c r="I125" s="46" t="str">
        <f>IF(H125="","",IF(H125=0,"",(H125/H$6/$A$11)))</f>
        <v/>
      </c>
      <c r="J125" s="250"/>
    </row>
    <row r="126" spans="1:10" s="6" customFormat="1" ht="39" customHeight="1" x14ac:dyDescent="0.25">
      <c r="A126" s="104" t="s">
        <v>141</v>
      </c>
      <c r="B126" s="16"/>
      <c r="C126" s="129" t="str">
        <f>IF(B126="","",IF(B126=0,"",(B126/B$6/$A$11)))</f>
        <v/>
      </c>
      <c r="D126" s="16"/>
      <c r="E126" s="46" t="str">
        <f>IF(D126="","",IF(D126=0,"",(D126/D$6/$A$11)))</f>
        <v/>
      </c>
      <c r="F126" s="16"/>
      <c r="G126" s="46" t="str">
        <f>IF(F126="","",IF(F126=0,"",(F126/F$6/$A$11)))</f>
        <v/>
      </c>
      <c r="H126" s="16"/>
      <c r="I126" s="46" t="str">
        <f>IF(H126="","",IF(H126=0,"",(H126/H$6/$A$11)))</f>
        <v/>
      </c>
      <c r="J126" s="250"/>
    </row>
    <row r="127" spans="1:10" s="6" customFormat="1" ht="25.05" customHeight="1" x14ac:dyDescent="0.25">
      <c r="A127" s="137" t="s">
        <v>320</v>
      </c>
      <c r="B127" s="55">
        <f>SUM(B123:B126)</f>
        <v>0</v>
      </c>
      <c r="C127" s="129" t="str">
        <f>IF(B127="","",IF(B127=0,"",(B127/B$6/$A$11)))</f>
        <v/>
      </c>
      <c r="D127" s="55">
        <f>SUM(D123:D126)</f>
        <v>0</v>
      </c>
      <c r="E127" s="46" t="str">
        <f>IF(D127="","",IF(D127=0,"",(D127/D$6/$A$11)))</f>
        <v/>
      </c>
      <c r="F127" s="55">
        <f>SUM(F123:F126)</f>
        <v>0</v>
      </c>
      <c r="G127" s="46" t="str">
        <f>IF(F127="","",IF(F127=0,"",(F127/F$6/$A$11)))</f>
        <v/>
      </c>
      <c r="H127" s="55">
        <f>SUM(H123:H126)</f>
        <v>0</v>
      </c>
      <c r="I127" s="46" t="str">
        <f>IF(H127="","",IF(H127=0,"",(H127/H$6/$A$11)))</f>
        <v/>
      </c>
      <c r="J127" s="250"/>
    </row>
    <row r="128" spans="1:10" s="12" customFormat="1" ht="35.4" customHeight="1" x14ac:dyDescent="0.25">
      <c r="A128" s="110" t="s">
        <v>15</v>
      </c>
      <c r="B128" s="14"/>
      <c r="C128" s="14"/>
      <c r="D128" s="14"/>
      <c r="E128" s="14"/>
      <c r="F128" s="14"/>
      <c r="G128" s="14"/>
      <c r="H128" s="14"/>
      <c r="I128" s="14"/>
      <c r="J128" s="250"/>
    </row>
    <row r="129" spans="1:11" s="4" customFormat="1" ht="25.05" customHeight="1" x14ac:dyDescent="0.25">
      <c r="A129" s="18" t="s">
        <v>119</v>
      </c>
      <c r="B129" s="16"/>
      <c r="C129" s="46" t="str">
        <f t="shared" ref="C129:C136" si="24">IF(B129="","",IF(B129=0,"",(B129/B$6/$A$11)))</f>
        <v/>
      </c>
      <c r="D129" s="205"/>
      <c r="E129" s="46" t="str">
        <f t="shared" ref="E129:E136" si="25">IF(D129="","",IF(D129=0,"",(D129/D$6/$A$11)))</f>
        <v/>
      </c>
      <c r="F129" s="205"/>
      <c r="G129" s="46" t="str">
        <f t="shared" ref="G129:G136" si="26">IF(F129="","",IF(F129=0,"",(F129/F$6/$A$11)))</f>
        <v/>
      </c>
      <c r="H129" s="16"/>
      <c r="I129" s="46" t="str">
        <f t="shared" ref="I129:I136" si="27">IF(H129="","",IF(H129=0,"",(H129/H$6/$A$11)))</f>
        <v/>
      </c>
      <c r="J129" s="250"/>
    </row>
    <row r="130" spans="1:11" s="6" customFormat="1" ht="25.05" customHeight="1" x14ac:dyDescent="0.25">
      <c r="A130" s="18" t="s">
        <v>325</v>
      </c>
      <c r="B130" s="16"/>
      <c r="C130" s="129" t="str">
        <f t="shared" si="24"/>
        <v/>
      </c>
      <c r="D130" s="16"/>
      <c r="E130" s="46" t="str">
        <f t="shared" si="25"/>
        <v/>
      </c>
      <c r="F130" s="16"/>
      <c r="G130" s="46" t="str">
        <f t="shared" si="26"/>
        <v/>
      </c>
      <c r="H130" s="16"/>
      <c r="I130" s="46" t="str">
        <f t="shared" si="27"/>
        <v/>
      </c>
      <c r="J130" s="250"/>
    </row>
    <row r="131" spans="1:11" s="6" customFormat="1" ht="25.05" customHeight="1" x14ac:dyDescent="0.25">
      <c r="A131" s="18" t="s">
        <v>133</v>
      </c>
      <c r="B131" s="16"/>
      <c r="C131" s="129" t="str">
        <f t="shared" si="24"/>
        <v/>
      </c>
      <c r="D131" s="16"/>
      <c r="E131" s="46" t="str">
        <f t="shared" si="25"/>
        <v/>
      </c>
      <c r="F131" s="16"/>
      <c r="G131" s="46" t="str">
        <f t="shared" si="26"/>
        <v/>
      </c>
      <c r="H131" s="16"/>
      <c r="I131" s="46" t="str">
        <f t="shared" si="27"/>
        <v/>
      </c>
      <c r="J131" s="250"/>
    </row>
    <row r="132" spans="1:11" s="12" customFormat="1" ht="25.05" customHeight="1" x14ac:dyDescent="0.25">
      <c r="A132" s="108" t="s">
        <v>126</v>
      </c>
      <c r="B132" s="22"/>
      <c r="C132" s="129" t="str">
        <f t="shared" si="24"/>
        <v/>
      </c>
      <c r="D132" s="22"/>
      <c r="E132" s="46" t="str">
        <f t="shared" si="25"/>
        <v/>
      </c>
      <c r="F132" s="22"/>
      <c r="G132" s="46" t="str">
        <f t="shared" si="26"/>
        <v/>
      </c>
      <c r="H132" s="22"/>
      <c r="I132" s="46" t="str">
        <f t="shared" si="27"/>
        <v/>
      </c>
      <c r="J132" s="250"/>
    </row>
    <row r="133" spans="1:11" s="4" customFormat="1" ht="25.05" customHeight="1" thickBot="1" x14ac:dyDescent="0.3">
      <c r="A133" s="112" t="s">
        <v>322</v>
      </c>
      <c r="B133" s="56">
        <f>SUM(B129:B132)</f>
        <v>0</v>
      </c>
      <c r="C133" s="208" t="str">
        <f t="shared" si="24"/>
        <v/>
      </c>
      <c r="D133" s="56">
        <f>SUM(D129:D132)</f>
        <v>0</v>
      </c>
      <c r="E133" s="208" t="str">
        <f t="shared" si="25"/>
        <v/>
      </c>
      <c r="F133" s="56">
        <f>SUM(F129:F132)</f>
        <v>0</v>
      </c>
      <c r="G133" s="208" t="str">
        <f t="shared" si="26"/>
        <v/>
      </c>
      <c r="H133" s="56">
        <f>SUM(H129:H132)</f>
        <v>0</v>
      </c>
      <c r="I133" s="208" t="str">
        <f t="shared" si="27"/>
        <v/>
      </c>
      <c r="J133" s="250"/>
    </row>
    <row r="134" spans="1:11" s="6" customFormat="1" ht="34.200000000000003" customHeight="1" thickTop="1" x14ac:dyDescent="0.25">
      <c r="A134" s="131" t="s">
        <v>139</v>
      </c>
      <c r="B134" s="163">
        <f>B127-B133</f>
        <v>0</v>
      </c>
      <c r="C134" s="129" t="str">
        <f t="shared" si="24"/>
        <v/>
      </c>
      <c r="D134" s="163">
        <f>D127-D133</f>
        <v>0</v>
      </c>
      <c r="E134" s="129" t="str">
        <f t="shared" si="25"/>
        <v/>
      </c>
      <c r="F134" s="163">
        <f>F127-F133</f>
        <v>0</v>
      </c>
      <c r="G134" s="129" t="str">
        <f t="shared" si="26"/>
        <v/>
      </c>
      <c r="H134" s="163">
        <f>H127-H133</f>
        <v>0</v>
      </c>
      <c r="I134" s="129" t="str">
        <f t="shared" si="27"/>
        <v/>
      </c>
      <c r="J134" s="250"/>
    </row>
    <row r="135" spans="1:11" s="6" customFormat="1" ht="36" customHeight="1" x14ac:dyDescent="0.25">
      <c r="A135" s="134" t="s">
        <v>326</v>
      </c>
      <c r="B135" s="21">
        <f>'Vuosi 2020'!B136</f>
        <v>0</v>
      </c>
      <c r="C135" s="129" t="str">
        <f t="shared" si="24"/>
        <v/>
      </c>
      <c r="D135" s="21">
        <f>'Vuosi 2020'!D136</f>
        <v>0</v>
      </c>
      <c r="E135" s="46" t="str">
        <f t="shared" si="25"/>
        <v/>
      </c>
      <c r="F135" s="21">
        <f>'Vuosi 2020'!F136</f>
        <v>0</v>
      </c>
      <c r="G135" s="46" t="str">
        <f t="shared" si="26"/>
        <v/>
      </c>
      <c r="H135" s="21">
        <f>'Vuosi 2020'!H136</f>
        <v>0</v>
      </c>
      <c r="I135" s="46" t="str">
        <f t="shared" si="27"/>
        <v/>
      </c>
      <c r="J135" s="250"/>
    </row>
    <row r="136" spans="1:11" s="6" customFormat="1" ht="36" customHeight="1" x14ac:dyDescent="0.25">
      <c r="A136" s="134" t="s">
        <v>327</v>
      </c>
      <c r="B136" s="164">
        <f>B134+B135</f>
        <v>0</v>
      </c>
      <c r="C136" s="129" t="str">
        <f t="shared" si="24"/>
        <v/>
      </c>
      <c r="D136" s="165">
        <f>D134+D135</f>
        <v>0</v>
      </c>
      <c r="E136" s="46" t="str">
        <f t="shared" si="25"/>
        <v/>
      </c>
      <c r="F136" s="165">
        <f>F134+F135</f>
        <v>0</v>
      </c>
      <c r="G136" s="46" t="str">
        <f t="shared" si="26"/>
        <v/>
      </c>
      <c r="H136" s="165">
        <f>H134+H135</f>
        <v>0</v>
      </c>
      <c r="I136" s="46" t="str">
        <f t="shared" si="27"/>
        <v/>
      </c>
      <c r="J136" s="250"/>
    </row>
    <row r="137" spans="1:11" s="57" customFormat="1" ht="64.8" customHeight="1" thickBot="1" x14ac:dyDescent="0.35">
      <c r="A137" s="196" t="s">
        <v>140</v>
      </c>
      <c r="B137" s="198"/>
      <c r="C137" s="198"/>
      <c r="D137" s="198"/>
      <c r="E137" s="198"/>
      <c r="F137" s="198"/>
      <c r="G137" s="198"/>
      <c r="H137" s="198"/>
      <c r="I137" s="198"/>
      <c r="J137" s="250"/>
    </row>
    <row r="138" spans="1:11" ht="25.05" customHeight="1" thickTop="1" x14ac:dyDescent="0.25">
      <c r="A138" s="110" t="s">
        <v>14</v>
      </c>
      <c r="B138" s="14"/>
      <c r="C138" s="14"/>
      <c r="D138" s="14"/>
      <c r="E138" s="14"/>
      <c r="F138" s="14"/>
      <c r="G138" s="14"/>
      <c r="H138" s="14"/>
      <c r="I138" s="14"/>
      <c r="K138" s="5"/>
    </row>
    <row r="139" spans="1:11" s="6" customFormat="1" ht="25.05" customHeight="1" x14ac:dyDescent="0.25">
      <c r="A139" s="18" t="s">
        <v>328</v>
      </c>
      <c r="B139" s="16"/>
      <c r="C139" s="46" t="str">
        <f>IF(B139="","",IF(B139=0,"",(B139/B$6/$A$11)))</f>
        <v/>
      </c>
      <c r="D139" s="16"/>
      <c r="E139" s="46" t="str">
        <f>IF(D139="","",IF(D139=0,"",(D139/D$6/$A$11)))</f>
        <v/>
      </c>
      <c r="F139" s="16"/>
      <c r="G139" s="46" t="str">
        <f>IF(F139="","",IF(F139=0,"",(F139/F$6/$A$11)))</f>
        <v/>
      </c>
      <c r="H139" s="16"/>
      <c r="I139" s="46" t="str">
        <f>IF(H139="","",IF(H139=0,"",(H139/H$6/$A$11)))</f>
        <v/>
      </c>
      <c r="J139" s="250"/>
    </row>
    <row r="140" spans="1:11" s="6" customFormat="1" ht="25.05" customHeight="1" x14ac:dyDescent="0.25">
      <c r="A140" s="18" t="s">
        <v>329</v>
      </c>
      <c r="B140" s="16"/>
      <c r="C140" s="129" t="str">
        <f>IF(B140="","",IF(B140=0,"",(B140/B$6/$A$11)))</f>
        <v/>
      </c>
      <c r="D140" s="16"/>
      <c r="E140" s="46" t="str">
        <f>IF(D140="","",IF(D140=0,"",(D140/D$6/$A$11)))</f>
        <v/>
      </c>
      <c r="F140" s="16"/>
      <c r="G140" s="46" t="str">
        <f>IF(F140="","",IF(F140=0,"",(F140/F$6/$A$11)))</f>
        <v/>
      </c>
      <c r="H140" s="16"/>
      <c r="I140" s="46" t="str">
        <f>IF(H140="","",IF(H140=0,"",(H140/H$6/$A$11)))</f>
        <v/>
      </c>
      <c r="J140" s="250"/>
    </row>
    <row r="141" spans="1:11" ht="25.05" customHeight="1" x14ac:dyDescent="0.25">
      <c r="A141" s="18" t="s">
        <v>138</v>
      </c>
      <c r="B141" s="16"/>
      <c r="C141" s="129"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4" t="s">
        <v>141</v>
      </c>
      <c r="B142" s="16"/>
      <c r="C142" s="129" t="str">
        <f>IF(B142="","",IF(B142=0,"",(B142/B$6/$A$11)))</f>
        <v/>
      </c>
      <c r="D142" s="16"/>
      <c r="E142" s="46" t="str">
        <f>IF(D142="","",IF(D142=0,"",(D142/D$6/$A$11)))</f>
        <v/>
      </c>
      <c r="F142" s="16"/>
      <c r="G142" s="46" t="str">
        <f>IF(F142="","",IF(F142=0,"",(F142/F$6/$A$11)))</f>
        <v/>
      </c>
      <c r="H142" s="16"/>
      <c r="I142" s="46" t="str">
        <f>IF(H142="","",IF(H142=0,"",(H142/H$6/$A$11)))</f>
        <v/>
      </c>
      <c r="J142" s="250"/>
    </row>
    <row r="143" spans="1:11" s="6" customFormat="1" ht="25.05" customHeight="1" x14ac:dyDescent="0.25">
      <c r="A143" s="137" t="s">
        <v>320</v>
      </c>
      <c r="B143" s="55">
        <f>SUM(B139:B142)</f>
        <v>0</v>
      </c>
      <c r="C143" s="129" t="str">
        <f>IF(B143="","",IF(B143=0,"",(B143/B$6/$A$11)))</f>
        <v/>
      </c>
      <c r="D143" s="55">
        <f>SUM(D139:D142)</f>
        <v>0</v>
      </c>
      <c r="E143" s="46" t="str">
        <f>IF(D143="","",IF(D143=0,"",(D143/D$6/$A$11)))</f>
        <v/>
      </c>
      <c r="F143" s="55">
        <f>SUM(F139:F142)</f>
        <v>0</v>
      </c>
      <c r="G143" s="46" t="str">
        <f>IF(F143="","",IF(F143=0,"",(F143/F$6/$A$11)))</f>
        <v/>
      </c>
      <c r="H143" s="55">
        <f>SUM(H139:H142)</f>
        <v>0</v>
      </c>
      <c r="I143" s="46" t="str">
        <f>IF(H143="","",IF(H143=0,"",(H143/H$6/$A$11)))</f>
        <v/>
      </c>
      <c r="J143" s="250"/>
    </row>
    <row r="144" spans="1:11" s="6" customFormat="1" ht="25.05" customHeight="1" x14ac:dyDescent="0.25">
      <c r="A144" s="110" t="s">
        <v>15</v>
      </c>
      <c r="B144" s="15"/>
      <c r="C144" s="58" t="str">
        <f>IF(B144="","",IF(B144=0,"",(B144/$B$14/#REF!)))</f>
        <v/>
      </c>
      <c r="D144" s="15"/>
      <c r="E144" s="58" t="str">
        <f>IF(D144="","",IF(D144=0,"",(D144/$B$14/#REF!)))</f>
        <v/>
      </c>
      <c r="F144" s="15"/>
      <c r="G144" s="58" t="str">
        <f>IF(F144="","",IF(F144=0,"",(F144/$B$14/#REF!)))</f>
        <v/>
      </c>
      <c r="H144" s="15"/>
      <c r="I144" s="58" t="str">
        <f>IF(H144="","",IF(H144=0,"",(H144/$B$14/#REF!)))</f>
        <v/>
      </c>
      <c r="J144" s="250"/>
    </row>
    <row r="145" spans="1:10" s="6" customFormat="1" ht="25.05" customHeight="1" x14ac:dyDescent="0.25">
      <c r="A145" s="18" t="s">
        <v>262</v>
      </c>
      <c r="B145" s="16"/>
      <c r="C145" s="46" t="str">
        <f t="shared" ref="C145:C151" si="28">IF(B145="","",IF(B145=0,"",(B145/B$6/$A$11)))</f>
        <v/>
      </c>
      <c r="D145" s="16"/>
      <c r="E145" s="46" t="str">
        <f t="shared" ref="E145:E151" si="29">IF(D145="","",IF(D145=0,"",(D145/D$6/$A$11)))</f>
        <v/>
      </c>
      <c r="F145" s="16"/>
      <c r="G145" s="46" t="str">
        <f t="shared" ref="G145:G151" si="30">IF(F145="","",IF(F145=0,"",(F145/F$6/$A$11)))</f>
        <v/>
      </c>
      <c r="H145" s="16"/>
      <c r="I145" s="46" t="str">
        <f t="shared" ref="I145:I151" si="31">IF(H145="","",IF(H145=0,"",(H145/H$6/$A$11)))</f>
        <v/>
      </c>
      <c r="J145" s="250"/>
    </row>
    <row r="146" spans="1:10" s="6" customFormat="1" ht="25.05" customHeight="1" x14ac:dyDescent="0.25">
      <c r="A146" s="18" t="s">
        <v>133</v>
      </c>
      <c r="B146" s="16"/>
      <c r="C146" s="129" t="str">
        <f t="shared" si="28"/>
        <v/>
      </c>
      <c r="D146" s="16"/>
      <c r="E146" s="46" t="str">
        <f t="shared" si="29"/>
        <v/>
      </c>
      <c r="F146" s="16"/>
      <c r="G146" s="46" t="str">
        <f t="shared" si="30"/>
        <v/>
      </c>
      <c r="H146" s="16"/>
      <c r="I146" s="46" t="str">
        <f t="shared" si="31"/>
        <v/>
      </c>
      <c r="J146" s="250"/>
    </row>
    <row r="147" spans="1:10" s="6" customFormat="1" ht="25.05" customHeight="1" x14ac:dyDescent="0.25">
      <c r="A147" s="108" t="s">
        <v>126</v>
      </c>
      <c r="B147" s="22"/>
      <c r="C147" s="129" t="str">
        <f t="shared" si="28"/>
        <v/>
      </c>
      <c r="D147" s="22"/>
      <c r="E147" s="46" t="str">
        <f t="shared" si="29"/>
        <v/>
      </c>
      <c r="F147" s="22"/>
      <c r="G147" s="46" t="str">
        <f t="shared" si="30"/>
        <v/>
      </c>
      <c r="H147" s="22"/>
      <c r="I147" s="46" t="str">
        <f t="shared" si="31"/>
        <v/>
      </c>
      <c r="J147" s="250"/>
    </row>
    <row r="148" spans="1:10" s="6" customFormat="1" ht="25.05" customHeight="1" thickBot="1" x14ac:dyDescent="0.3">
      <c r="A148" s="112" t="s">
        <v>322</v>
      </c>
      <c r="B148" s="56">
        <f>SUM(B145:B147)</f>
        <v>0</v>
      </c>
      <c r="C148" s="208" t="str">
        <f t="shared" si="28"/>
        <v/>
      </c>
      <c r="D148" s="56">
        <f>SUM(D145:D147)</f>
        <v>0</v>
      </c>
      <c r="E148" s="208" t="str">
        <f t="shared" si="29"/>
        <v/>
      </c>
      <c r="F148" s="56">
        <f>SUM(F145:F147)</f>
        <v>0</v>
      </c>
      <c r="G148" s="208" t="str">
        <f t="shared" si="30"/>
        <v/>
      </c>
      <c r="H148" s="56">
        <f>SUM(H145:H147)</f>
        <v>0</v>
      </c>
      <c r="I148" s="208" t="str">
        <f t="shared" si="31"/>
        <v/>
      </c>
      <c r="J148" s="250"/>
    </row>
    <row r="149" spans="1:10" s="6" customFormat="1" ht="32.4" customHeight="1" thickTop="1" x14ac:dyDescent="0.25">
      <c r="A149" s="131" t="s">
        <v>142</v>
      </c>
      <c r="B149" s="163">
        <f>B143-B148</f>
        <v>0</v>
      </c>
      <c r="C149" s="129" t="str">
        <f t="shared" si="28"/>
        <v/>
      </c>
      <c r="D149" s="163">
        <f>D143-D148</f>
        <v>0</v>
      </c>
      <c r="E149" s="129" t="str">
        <f t="shared" si="29"/>
        <v/>
      </c>
      <c r="F149" s="163">
        <f>F143-F148</f>
        <v>0</v>
      </c>
      <c r="G149" s="129" t="str">
        <f t="shared" si="30"/>
        <v/>
      </c>
      <c r="H149" s="163">
        <f>H143-H148</f>
        <v>0</v>
      </c>
      <c r="I149" s="129" t="str">
        <f t="shared" si="31"/>
        <v/>
      </c>
      <c r="J149" s="250"/>
    </row>
    <row r="150" spans="1:10" s="6" customFormat="1" ht="32.4" customHeight="1" x14ac:dyDescent="0.25">
      <c r="A150" s="134" t="s">
        <v>143</v>
      </c>
      <c r="B150" s="16">
        <f>'Vuosi 2020'!B151</f>
        <v>0</v>
      </c>
      <c r="C150" s="129" t="str">
        <f t="shared" si="28"/>
        <v/>
      </c>
      <c r="D150" s="16">
        <f>'Vuosi 2020'!D151</f>
        <v>0</v>
      </c>
      <c r="E150" s="46" t="str">
        <f t="shared" si="29"/>
        <v/>
      </c>
      <c r="F150" s="16">
        <f>'Vuosi 2020'!F151</f>
        <v>0</v>
      </c>
      <c r="G150" s="46" t="str">
        <f t="shared" si="30"/>
        <v/>
      </c>
      <c r="H150" s="16">
        <f>'Vuosi 2020'!H151</f>
        <v>0</v>
      </c>
      <c r="I150" s="46" t="str">
        <f t="shared" si="31"/>
        <v/>
      </c>
      <c r="J150" s="250"/>
    </row>
    <row r="151" spans="1:10" s="6" customFormat="1" ht="32.4" customHeight="1" x14ac:dyDescent="0.25">
      <c r="A151" s="134" t="s">
        <v>330</v>
      </c>
      <c r="B151" s="164">
        <f>B149+B150</f>
        <v>0</v>
      </c>
      <c r="C151" s="129" t="str">
        <f t="shared" si="28"/>
        <v/>
      </c>
      <c r="D151" s="165">
        <f>D149+D150</f>
        <v>0</v>
      </c>
      <c r="E151" s="46" t="str">
        <f t="shared" si="29"/>
        <v/>
      </c>
      <c r="F151" s="165">
        <f>F149+F150</f>
        <v>0</v>
      </c>
      <c r="G151" s="46" t="str">
        <f t="shared" si="30"/>
        <v/>
      </c>
      <c r="H151" s="165">
        <f>H149+H150</f>
        <v>0</v>
      </c>
      <c r="I151" s="46" t="str">
        <f t="shared" si="31"/>
        <v/>
      </c>
      <c r="J151" s="250"/>
    </row>
    <row r="152" spans="1:10" s="57" customFormat="1" ht="51.6" customHeight="1" thickBot="1" x14ac:dyDescent="0.35">
      <c r="A152" s="196" t="s">
        <v>144</v>
      </c>
      <c r="B152" s="198"/>
      <c r="C152" s="198"/>
      <c r="D152" s="198"/>
      <c r="E152" s="198"/>
      <c r="F152" s="198"/>
      <c r="G152" s="198"/>
      <c r="H152" s="198"/>
      <c r="I152" s="198"/>
      <c r="J152" s="250"/>
    </row>
    <row r="153" spans="1:10" ht="25.05" customHeight="1" thickTop="1" x14ac:dyDescent="0.25">
      <c r="A153" s="110" t="s">
        <v>14</v>
      </c>
      <c r="B153" s="14"/>
      <c r="C153" s="14"/>
      <c r="D153" s="14"/>
      <c r="E153" s="14"/>
      <c r="F153" s="14"/>
      <c r="G153" s="14"/>
      <c r="H153" s="14"/>
      <c r="I153" s="14"/>
    </row>
    <row r="154" spans="1:10" s="6" customFormat="1" ht="25.05" customHeight="1" x14ac:dyDescent="0.3">
      <c r="A154" s="18" t="s">
        <v>331</v>
      </c>
      <c r="B154" s="16"/>
      <c r="C154" s="46" t="str">
        <f>IF(B154="","",IF(B154=0,"",(B154/B$6/$A$11)))</f>
        <v/>
      </c>
      <c r="D154" s="205"/>
      <c r="E154" s="46" t="str">
        <f>IF(D154="","",IF(D154=0,"",(D154/D$6/$A$11)))</f>
        <v/>
      </c>
      <c r="F154" s="205"/>
      <c r="G154" s="46" t="str">
        <f>IF(F154="","",IF(F154=0,"",(F154/F$6/$A$11)))</f>
        <v/>
      </c>
      <c r="H154" s="16"/>
      <c r="I154" s="46" t="str">
        <f>IF(H154="","",IF(H154=0,"",(H154/H$6/$A$11)))</f>
        <v/>
      </c>
      <c r="J154" s="255"/>
    </row>
    <row r="155" spans="1:10" s="6" customFormat="1" ht="25.05" customHeight="1" x14ac:dyDescent="0.25">
      <c r="A155" s="18" t="s">
        <v>332</v>
      </c>
      <c r="B155" s="16"/>
      <c r="C155" s="129" t="str">
        <f>IF(B155="","",IF(B155=0,"",(B155/B$6/$A$11)))</f>
        <v/>
      </c>
      <c r="D155" s="16"/>
      <c r="E155" s="46" t="str">
        <f>IF(D155="","",IF(D155=0,"",(D155/D$6/$A$11)))</f>
        <v/>
      </c>
      <c r="F155" s="16"/>
      <c r="G155" s="46" t="str">
        <f>IF(F155="","",IF(F155=0,"",(F155/F$6/$A$11)))</f>
        <v/>
      </c>
      <c r="H155" s="16"/>
      <c r="I155" s="46" t="str">
        <f>IF(H155="","",IF(H155=0,"",(H155/H$6/$A$11)))</f>
        <v/>
      </c>
      <c r="J155" s="250"/>
    </row>
    <row r="156" spans="1:10" s="6" customFormat="1" ht="35.4" customHeight="1" x14ac:dyDescent="0.25">
      <c r="A156" s="18" t="s">
        <v>333</v>
      </c>
      <c r="B156" s="16"/>
      <c r="C156" s="129" t="str">
        <f>IF(B156="","",IF(B156=0,"",(B156/B$6/$A$11)))</f>
        <v/>
      </c>
      <c r="D156" s="16"/>
      <c r="E156" s="46" t="str">
        <f>IF(D156="","",IF(D156=0,"",(D156/D$6/$A$11)))</f>
        <v/>
      </c>
      <c r="F156" s="16"/>
      <c r="G156" s="46" t="str">
        <f>IF(F156="","",IF(F156=0,"",(F156/F$6/$A$11)))</f>
        <v/>
      </c>
      <c r="H156" s="16"/>
      <c r="I156" s="46" t="str">
        <f>IF(H156="","",IF(H156=0,"",(H156/H$6/$A$11)))</f>
        <v/>
      </c>
      <c r="J156" s="250"/>
    </row>
    <row r="157" spans="1:10" s="6" customFormat="1" ht="35.4" customHeight="1" x14ac:dyDescent="0.25">
      <c r="A157" s="104" t="s">
        <v>141</v>
      </c>
      <c r="B157" s="16"/>
      <c r="C157" s="129" t="str">
        <f>IF(B157="","",IF(B157=0,"",(B157/B$6/$A$11)))</f>
        <v/>
      </c>
      <c r="D157" s="16"/>
      <c r="E157" s="46" t="str">
        <f>IF(D157="","",IF(D157=0,"",(D157/D$6/$A$11)))</f>
        <v/>
      </c>
      <c r="F157" s="16"/>
      <c r="G157" s="46" t="str">
        <f>IF(F157="","",IF(F157=0,"",(F157/F$6/$A$11)))</f>
        <v/>
      </c>
      <c r="H157" s="16"/>
      <c r="I157" s="46" t="str">
        <f>IF(H157="","",IF(H157=0,"",(H157/H$6/$A$11)))</f>
        <v/>
      </c>
      <c r="J157" s="250"/>
    </row>
    <row r="158" spans="1:10" s="6" customFormat="1" ht="25.05" customHeight="1" x14ac:dyDescent="0.25">
      <c r="A158" s="137" t="s">
        <v>320</v>
      </c>
      <c r="B158" s="55">
        <f>SUM(B154:B157)</f>
        <v>0</v>
      </c>
      <c r="C158" s="129" t="str">
        <f>IF(B158="","",IF(B158=0,"",(B158/B$6/$A$11)))</f>
        <v/>
      </c>
      <c r="D158" s="55">
        <f>SUM(D154:D157)</f>
        <v>0</v>
      </c>
      <c r="E158" s="46" t="str">
        <f>IF(D158="","",IF(D158=0,"",(D158/D$6/$A$11)))</f>
        <v/>
      </c>
      <c r="F158" s="55">
        <f>SUM(F154:F157)</f>
        <v>0</v>
      </c>
      <c r="G158" s="46" t="str">
        <f>IF(F158="","",IF(F158=0,"",(F158/F$6/$A$11)))</f>
        <v/>
      </c>
      <c r="H158" s="55">
        <f>SUM(H154:H157)</f>
        <v>0</v>
      </c>
      <c r="I158" s="46" t="str">
        <f>IF(H158="","",IF(H158=0,"",(H158/H$6/$A$11)))</f>
        <v/>
      </c>
      <c r="J158" s="250"/>
    </row>
    <row r="159" spans="1:10" s="6" customFormat="1" ht="35.4" customHeight="1" x14ac:dyDescent="0.3">
      <c r="A159" s="110" t="s">
        <v>15</v>
      </c>
      <c r="B159" s="14"/>
      <c r="C159" s="14"/>
      <c r="D159" s="14"/>
      <c r="E159" s="14"/>
      <c r="F159" s="14"/>
      <c r="G159" s="14"/>
      <c r="H159" s="14"/>
      <c r="I159" s="14"/>
      <c r="J159" s="255"/>
    </row>
    <row r="160" spans="1:10" s="6" customFormat="1" ht="25.05" customHeight="1" x14ac:dyDescent="0.25">
      <c r="A160" s="18" t="s">
        <v>119</v>
      </c>
      <c r="B160" s="16"/>
      <c r="C160" s="46" t="str">
        <f t="shared" ref="C160:C167" si="32">IF(B160="","",IF(B160=0,"",(B160/B$6/$A$11)))</f>
        <v/>
      </c>
      <c r="D160" s="205"/>
      <c r="E160" s="46" t="str">
        <f t="shared" ref="E160:E167" si="33">IF(D160="","",IF(D160=0,"",(D160/D$6/$A$11)))</f>
        <v/>
      </c>
      <c r="F160" s="205"/>
      <c r="G160" s="46" t="str">
        <f t="shared" ref="G160:G167" si="34">IF(F160="","",IF(F160=0,"",(F160/F$6/$A$11)))</f>
        <v/>
      </c>
      <c r="H160" s="16"/>
      <c r="I160" s="46" t="str">
        <f t="shared" ref="I160:I167" si="35">IF(H160="","",IF(H160=0,"",(H160/H$6/$A$11)))</f>
        <v/>
      </c>
      <c r="J160" s="254"/>
    </row>
    <row r="161" spans="1:10" s="6" customFormat="1" ht="25.05" customHeight="1" x14ac:dyDescent="0.25">
      <c r="A161" s="18" t="s">
        <v>146</v>
      </c>
      <c r="B161" s="16"/>
      <c r="C161" s="129" t="str">
        <f t="shared" si="32"/>
        <v/>
      </c>
      <c r="D161" s="16"/>
      <c r="E161" s="46" t="str">
        <f t="shared" si="33"/>
        <v/>
      </c>
      <c r="F161" s="16"/>
      <c r="G161" s="46" t="str">
        <f t="shared" si="34"/>
        <v/>
      </c>
      <c r="H161" s="16"/>
      <c r="I161" s="46" t="str">
        <f t="shared" si="35"/>
        <v/>
      </c>
      <c r="J161" s="254"/>
    </row>
    <row r="162" spans="1:10" s="6" customFormat="1" ht="25.05" customHeight="1" x14ac:dyDescent="0.25">
      <c r="A162" s="18" t="s">
        <v>133</v>
      </c>
      <c r="B162" s="16"/>
      <c r="C162" s="129" t="str">
        <f t="shared" si="32"/>
        <v/>
      </c>
      <c r="D162" s="16"/>
      <c r="E162" s="46" t="str">
        <f t="shared" si="33"/>
        <v/>
      </c>
      <c r="F162" s="16"/>
      <c r="G162" s="46" t="str">
        <f t="shared" si="34"/>
        <v/>
      </c>
      <c r="H162" s="16"/>
      <c r="I162" s="46" t="str">
        <f t="shared" si="35"/>
        <v/>
      </c>
      <c r="J162" s="250"/>
    </row>
    <row r="163" spans="1:10" ht="25.05" customHeight="1" x14ac:dyDescent="0.25">
      <c r="A163" s="111" t="s">
        <v>126</v>
      </c>
      <c r="B163" s="22"/>
      <c r="C163" s="129" t="str">
        <f t="shared" si="32"/>
        <v/>
      </c>
      <c r="D163" s="22"/>
      <c r="E163" s="46" t="str">
        <f t="shared" si="33"/>
        <v/>
      </c>
      <c r="F163" s="22"/>
      <c r="G163" s="46" t="str">
        <f t="shared" si="34"/>
        <v/>
      </c>
      <c r="H163" s="22"/>
      <c r="I163" s="46" t="str">
        <f t="shared" si="35"/>
        <v/>
      </c>
    </row>
    <row r="164" spans="1:10" s="6" customFormat="1" ht="36" customHeight="1" thickBot="1" x14ac:dyDescent="0.3">
      <c r="A164" s="112" t="s">
        <v>322</v>
      </c>
      <c r="B164" s="56">
        <f>SUM(B160:B163)</f>
        <v>0</v>
      </c>
      <c r="C164" s="208" t="str">
        <f t="shared" si="32"/>
        <v/>
      </c>
      <c r="D164" s="56">
        <f>SUM(D160:D163)</f>
        <v>0</v>
      </c>
      <c r="E164" s="208" t="str">
        <f t="shared" si="33"/>
        <v/>
      </c>
      <c r="F164" s="56">
        <f>SUM(F160:F163)</f>
        <v>0</v>
      </c>
      <c r="G164" s="208" t="str">
        <f t="shared" si="34"/>
        <v/>
      </c>
      <c r="H164" s="56">
        <f>SUM(H160:H163)</f>
        <v>0</v>
      </c>
      <c r="I164" s="208" t="str">
        <f t="shared" si="35"/>
        <v/>
      </c>
      <c r="J164" s="250"/>
    </row>
    <row r="165" spans="1:10" s="6" customFormat="1" ht="39" customHeight="1" thickTop="1" x14ac:dyDescent="0.25">
      <c r="A165" s="131" t="s">
        <v>147</v>
      </c>
      <c r="B165" s="163">
        <f>B158-B164</f>
        <v>0</v>
      </c>
      <c r="C165" s="129" t="str">
        <f t="shared" si="32"/>
        <v/>
      </c>
      <c r="D165" s="163">
        <f>D158-D164</f>
        <v>0</v>
      </c>
      <c r="E165" s="129" t="str">
        <f t="shared" si="33"/>
        <v/>
      </c>
      <c r="F165" s="163">
        <f>F158-F164</f>
        <v>0</v>
      </c>
      <c r="G165" s="129" t="str">
        <f t="shared" si="34"/>
        <v/>
      </c>
      <c r="H165" s="163">
        <f>H158-H164</f>
        <v>0</v>
      </c>
      <c r="I165" s="129" t="str">
        <f t="shared" si="35"/>
        <v/>
      </c>
      <c r="J165" s="250"/>
    </row>
    <row r="166" spans="1:10" s="6" customFormat="1" ht="36" customHeight="1" x14ac:dyDescent="0.25">
      <c r="A166" s="134" t="s">
        <v>148</v>
      </c>
      <c r="B166" s="16">
        <f>'Vuosi 2020'!B167</f>
        <v>0</v>
      </c>
      <c r="C166" s="129" t="str">
        <f t="shared" si="32"/>
        <v/>
      </c>
      <c r="D166" s="16">
        <f>'Vuosi 2020'!D167</f>
        <v>0</v>
      </c>
      <c r="E166" s="46" t="str">
        <f t="shared" si="33"/>
        <v/>
      </c>
      <c r="F166" s="16">
        <f>'Vuosi 2020'!F167</f>
        <v>0</v>
      </c>
      <c r="G166" s="46" t="str">
        <f t="shared" si="34"/>
        <v/>
      </c>
      <c r="H166" s="16">
        <f>'Vuosi 2020'!H167</f>
        <v>0</v>
      </c>
      <c r="I166" s="46" t="str">
        <f t="shared" si="35"/>
        <v/>
      </c>
      <c r="J166" s="250"/>
    </row>
    <row r="167" spans="1:10" s="6" customFormat="1" ht="36" customHeight="1" x14ac:dyDescent="0.25">
      <c r="A167" s="134" t="s">
        <v>334</v>
      </c>
      <c r="B167" s="164">
        <f>B165+B166</f>
        <v>0</v>
      </c>
      <c r="C167" s="129" t="str">
        <f t="shared" si="32"/>
        <v/>
      </c>
      <c r="D167" s="165">
        <f>D165+D166</f>
        <v>0</v>
      </c>
      <c r="E167" s="46" t="str">
        <f t="shared" si="33"/>
        <v/>
      </c>
      <c r="F167" s="165">
        <f>F165+F166</f>
        <v>0</v>
      </c>
      <c r="G167" s="46" t="str">
        <f t="shared" si="34"/>
        <v/>
      </c>
      <c r="H167" s="165">
        <f>H165+H166</f>
        <v>0</v>
      </c>
      <c r="I167" s="46" t="str">
        <f t="shared" si="35"/>
        <v/>
      </c>
      <c r="J167" s="250"/>
    </row>
    <row r="168" spans="1:10" s="51" customFormat="1" ht="55.8" customHeight="1" thickBot="1" x14ac:dyDescent="0.35">
      <c r="A168" s="196" t="s">
        <v>149</v>
      </c>
      <c r="B168" s="198"/>
      <c r="C168" s="198"/>
      <c r="D168" s="198"/>
      <c r="E168" s="198"/>
      <c r="F168" s="198"/>
      <c r="G168" s="198"/>
      <c r="H168" s="198"/>
      <c r="I168" s="198"/>
      <c r="J168" s="250"/>
    </row>
    <row r="169" spans="1:10" s="6" customFormat="1" ht="36.6" customHeight="1" thickTop="1" x14ac:dyDescent="0.25">
      <c r="A169" s="190" t="s">
        <v>150</v>
      </c>
      <c r="B169" s="191">
        <f>'Vuosi 2020'!B177</f>
        <v>0</v>
      </c>
      <c r="C169" s="129" t="str">
        <f t="shared" ref="C169:C177" si="36">IF(B169="","",IF(B169=0,"",(B169/B$6/$A$11)))</f>
        <v/>
      </c>
      <c r="D169" s="191">
        <f>'Vuosi 2020'!D177</f>
        <v>0</v>
      </c>
      <c r="E169" s="46" t="str">
        <f t="shared" ref="E169:E177" si="37">IF(D169="","",IF(D169=0,"",(D169/D$6/$A$11)))</f>
        <v/>
      </c>
      <c r="F169" s="191">
        <f>'Vuosi 2020'!F177</f>
        <v>0</v>
      </c>
      <c r="G169" s="46" t="str">
        <f t="shared" ref="G169:G177" si="38">IF(F169="","",IF(F169=0,"",(F169/F$6/$A$11)))</f>
        <v/>
      </c>
      <c r="H169" s="191">
        <f>'Vuosi 2020'!H177</f>
        <v>0</v>
      </c>
      <c r="I169" s="46" t="str">
        <f t="shared" ref="I169:I177" si="39">IF(H169="","",IF(H169=0,"",(H169/H$6/$A$11)))</f>
        <v/>
      </c>
      <c r="J169" s="250"/>
    </row>
    <row r="170" spans="1:10" s="7" customFormat="1" ht="36.6" customHeight="1" x14ac:dyDescent="0.25">
      <c r="A170" s="18" t="s">
        <v>151</v>
      </c>
      <c r="B170" s="16"/>
      <c r="C170" s="129" t="str">
        <f t="shared" si="36"/>
        <v/>
      </c>
      <c r="D170" s="16"/>
      <c r="E170" s="46" t="str">
        <f t="shared" si="37"/>
        <v/>
      </c>
      <c r="F170" s="16"/>
      <c r="G170" s="46" t="str">
        <f t="shared" si="38"/>
        <v/>
      </c>
      <c r="H170" s="16"/>
      <c r="I170" s="46" t="str">
        <f t="shared" si="39"/>
        <v/>
      </c>
      <c r="J170" s="250"/>
    </row>
    <row r="171" spans="1:10" s="7" customFormat="1" ht="36.6" customHeight="1" x14ac:dyDescent="0.25">
      <c r="A171" s="18" t="s">
        <v>62</v>
      </c>
      <c r="B171" s="16"/>
      <c r="C171" s="129" t="str">
        <f t="shared" si="36"/>
        <v/>
      </c>
      <c r="D171" s="16"/>
      <c r="E171" s="46" t="str">
        <f t="shared" si="37"/>
        <v/>
      </c>
      <c r="F171" s="16"/>
      <c r="G171" s="46" t="str">
        <f t="shared" si="38"/>
        <v/>
      </c>
      <c r="H171" s="16"/>
      <c r="I171" s="46" t="str">
        <f t="shared" si="39"/>
        <v/>
      </c>
      <c r="J171" s="250"/>
    </row>
    <row r="172" spans="1:10" s="7" customFormat="1" ht="36.6" customHeight="1" x14ac:dyDescent="0.25">
      <c r="A172" s="18" t="s">
        <v>436</v>
      </c>
      <c r="B172" s="16"/>
      <c r="C172" s="129" t="str">
        <f t="shared" si="36"/>
        <v/>
      </c>
      <c r="D172" s="16"/>
      <c r="E172" s="46" t="str">
        <f t="shared" si="37"/>
        <v/>
      </c>
      <c r="F172" s="16"/>
      <c r="G172" s="46" t="str">
        <f t="shared" si="38"/>
        <v/>
      </c>
      <c r="H172" s="16"/>
      <c r="I172" s="46" t="str">
        <f t="shared" si="39"/>
        <v/>
      </c>
      <c r="J172" s="250"/>
    </row>
    <row r="173" spans="1:10" ht="36.6" customHeight="1" x14ac:dyDescent="0.25">
      <c r="A173" s="18" t="s">
        <v>152</v>
      </c>
      <c r="B173" s="16"/>
      <c r="C173" s="129" t="str">
        <f t="shared" si="36"/>
        <v/>
      </c>
      <c r="D173" s="16"/>
      <c r="E173" s="46" t="str">
        <f t="shared" si="37"/>
        <v/>
      </c>
      <c r="F173" s="16"/>
      <c r="G173" s="46" t="str">
        <f t="shared" si="38"/>
        <v/>
      </c>
      <c r="H173" s="16"/>
      <c r="I173" s="46" t="str">
        <f t="shared" si="39"/>
        <v/>
      </c>
    </row>
    <row r="174" spans="1:10" ht="36.6" customHeight="1" x14ac:dyDescent="0.25">
      <c r="A174" s="18" t="s">
        <v>63</v>
      </c>
      <c r="B174" s="16"/>
      <c r="C174" s="129" t="str">
        <f t="shared" si="36"/>
        <v/>
      </c>
      <c r="D174" s="16"/>
      <c r="E174" s="46" t="str">
        <f t="shared" si="37"/>
        <v/>
      </c>
      <c r="F174" s="16"/>
      <c r="G174" s="46" t="str">
        <f t="shared" si="38"/>
        <v/>
      </c>
      <c r="H174" s="16"/>
      <c r="I174" s="46" t="str">
        <f t="shared" si="39"/>
        <v/>
      </c>
    </row>
    <row r="175" spans="1:10" ht="36.6" customHeight="1" x14ac:dyDescent="0.25">
      <c r="A175" s="113" t="s">
        <v>153</v>
      </c>
      <c r="B175" s="16"/>
      <c r="C175" s="129" t="str">
        <f t="shared" si="36"/>
        <v/>
      </c>
      <c r="D175" s="16"/>
      <c r="E175" s="46" t="str">
        <f t="shared" si="37"/>
        <v/>
      </c>
      <c r="F175" s="16"/>
      <c r="G175" s="46" t="str">
        <f t="shared" si="38"/>
        <v/>
      </c>
      <c r="H175" s="16"/>
      <c r="I175" s="46" t="str">
        <f t="shared" si="39"/>
        <v/>
      </c>
    </row>
    <row r="176" spans="1:10" ht="36.6" customHeight="1" thickBot="1" x14ac:dyDescent="0.3">
      <c r="A176" s="138" t="s">
        <v>154</v>
      </c>
      <c r="B176" s="19"/>
      <c r="C176" s="208" t="str">
        <f t="shared" si="36"/>
        <v/>
      </c>
      <c r="D176" s="19"/>
      <c r="E176" s="208" t="str">
        <f t="shared" si="37"/>
        <v/>
      </c>
      <c r="F176" s="19"/>
      <c r="G176" s="208" t="str">
        <f t="shared" si="38"/>
        <v/>
      </c>
      <c r="H176" s="19"/>
      <c r="I176" s="208" t="str">
        <f t="shared" si="39"/>
        <v/>
      </c>
    </row>
    <row r="177" spans="1:10" ht="36.6" customHeight="1" thickTop="1" x14ac:dyDescent="0.25">
      <c r="A177" s="139" t="s">
        <v>335</v>
      </c>
      <c r="B177" s="166">
        <f>SUM(B169:B176)</f>
        <v>0</v>
      </c>
      <c r="C177" s="129" t="str">
        <f t="shared" si="36"/>
        <v/>
      </c>
      <c r="D177" s="166">
        <f>SUM(D169:D176)</f>
        <v>0</v>
      </c>
      <c r="E177" s="129" t="str">
        <f t="shared" si="37"/>
        <v/>
      </c>
      <c r="F177" s="166">
        <f>SUM(F169:F176)</f>
        <v>0</v>
      </c>
      <c r="G177" s="129" t="str">
        <f t="shared" si="38"/>
        <v/>
      </c>
      <c r="H177" s="166">
        <f>SUM(H169:H176)</f>
        <v>0</v>
      </c>
      <c r="I177" s="129" t="str">
        <f t="shared" si="39"/>
        <v/>
      </c>
    </row>
    <row r="178" spans="1:10" s="51" customFormat="1" ht="67.8" customHeight="1" thickBot="1" x14ac:dyDescent="0.35">
      <c r="A178" s="199" t="s">
        <v>155</v>
      </c>
      <c r="B178" s="198"/>
      <c r="C178" s="198"/>
      <c r="D178" s="198"/>
      <c r="E178" s="198"/>
      <c r="F178" s="198"/>
      <c r="G178" s="198"/>
      <c r="H178" s="198"/>
      <c r="I178" s="198"/>
      <c r="J178" s="250"/>
    </row>
    <row r="179" spans="1:10" ht="39" customHeight="1" thickTop="1" x14ac:dyDescent="0.25">
      <c r="A179" s="192" t="s">
        <v>336</v>
      </c>
      <c r="B179" s="193">
        <f>B60</f>
        <v>0</v>
      </c>
      <c r="C179" s="129" t="str">
        <f t="shared" ref="C179:C187" si="40">IF(B179="","",IF(B179=0,"",(B179/B$6/$A$11)))</f>
        <v/>
      </c>
      <c r="D179" s="193">
        <f>D60</f>
        <v>0</v>
      </c>
      <c r="E179" s="46" t="str">
        <f t="shared" ref="E179:E187" si="41">IF(D179="","",IF(D179=0,"",(D179/D$6/$A$11)))</f>
        <v/>
      </c>
      <c r="F179" s="193">
        <f>F60</f>
        <v>0</v>
      </c>
      <c r="G179" s="46" t="str">
        <f t="shared" ref="G179:G187" si="42">IF(F179="","",IF(F179=0,"",(F179/F$6/$A$11)))</f>
        <v/>
      </c>
      <c r="H179" s="193">
        <f>H60</f>
        <v>0</v>
      </c>
      <c r="I179" s="46" t="str">
        <f t="shared" ref="I179:I187" si="43">IF(H179="","",IF(H179=0,"",(H179/H$6/$A$11)))</f>
        <v/>
      </c>
    </row>
    <row r="180" spans="1:10" ht="39" customHeight="1" thickBot="1" x14ac:dyDescent="0.3">
      <c r="A180" s="159" t="s">
        <v>337</v>
      </c>
      <c r="B180" s="60">
        <f>B104</f>
        <v>0</v>
      </c>
      <c r="C180" s="208" t="str">
        <f t="shared" si="40"/>
        <v/>
      </c>
      <c r="D180" s="60">
        <f>D104</f>
        <v>0</v>
      </c>
      <c r="E180" s="208" t="str">
        <f t="shared" si="41"/>
        <v/>
      </c>
      <c r="F180" s="60">
        <f>F104</f>
        <v>0</v>
      </c>
      <c r="G180" s="208" t="str">
        <f t="shared" si="42"/>
        <v/>
      </c>
      <c r="H180" s="60">
        <f>H104</f>
        <v>0</v>
      </c>
      <c r="I180" s="208" t="str">
        <f t="shared" si="43"/>
        <v/>
      </c>
    </row>
    <row r="181" spans="1:10" ht="39" customHeight="1" thickTop="1" x14ac:dyDescent="0.25">
      <c r="A181" s="160" t="s">
        <v>338</v>
      </c>
      <c r="B181" s="162">
        <f>SUM(B179:B180)</f>
        <v>0</v>
      </c>
      <c r="C181" s="129" t="str">
        <f t="shared" si="40"/>
        <v/>
      </c>
      <c r="D181" s="162">
        <f>SUM(D179:D180)</f>
        <v>0</v>
      </c>
      <c r="E181" s="129" t="str">
        <f t="shared" si="41"/>
        <v/>
      </c>
      <c r="F181" s="162">
        <f>SUM(F179:F180)</f>
        <v>0</v>
      </c>
      <c r="G181" s="129" t="str">
        <f t="shared" si="42"/>
        <v/>
      </c>
      <c r="H181" s="162">
        <f>SUM(H179:H180)</f>
        <v>0</v>
      </c>
      <c r="I181" s="129" t="str">
        <f t="shared" si="43"/>
        <v/>
      </c>
    </row>
    <row r="182" spans="1:10" ht="39" customHeight="1" x14ac:dyDescent="0.25">
      <c r="A182" s="151" t="s">
        <v>339</v>
      </c>
      <c r="B182" s="59">
        <f>B120</f>
        <v>0</v>
      </c>
      <c r="C182" s="129" t="str">
        <f t="shared" si="40"/>
        <v/>
      </c>
      <c r="D182" s="59">
        <f>D120</f>
        <v>0</v>
      </c>
      <c r="E182" s="46" t="str">
        <f t="shared" si="41"/>
        <v/>
      </c>
      <c r="F182" s="59">
        <f>F120</f>
        <v>0</v>
      </c>
      <c r="G182" s="46" t="str">
        <f t="shared" si="42"/>
        <v/>
      </c>
      <c r="H182" s="59">
        <f>H120</f>
        <v>0</v>
      </c>
      <c r="I182" s="46" t="str">
        <f t="shared" si="43"/>
        <v/>
      </c>
    </row>
    <row r="183" spans="1:10" ht="39" customHeight="1" x14ac:dyDescent="0.25">
      <c r="A183" s="151" t="s">
        <v>340</v>
      </c>
      <c r="B183" s="59">
        <f>B136</f>
        <v>0</v>
      </c>
      <c r="C183" s="129" t="str">
        <f t="shared" si="40"/>
        <v/>
      </c>
      <c r="D183" s="59">
        <f>D136</f>
        <v>0</v>
      </c>
      <c r="E183" s="46" t="str">
        <f t="shared" si="41"/>
        <v/>
      </c>
      <c r="F183" s="59">
        <f>F136</f>
        <v>0</v>
      </c>
      <c r="G183" s="46" t="str">
        <f t="shared" si="42"/>
        <v/>
      </c>
      <c r="H183" s="59">
        <f>H136</f>
        <v>0</v>
      </c>
      <c r="I183" s="46" t="str">
        <f t="shared" si="43"/>
        <v/>
      </c>
    </row>
    <row r="184" spans="1:10" ht="39" customHeight="1" x14ac:dyDescent="0.25">
      <c r="A184" s="151" t="s">
        <v>341</v>
      </c>
      <c r="B184" s="59">
        <f>B151</f>
        <v>0</v>
      </c>
      <c r="C184" s="129" t="str">
        <f t="shared" si="40"/>
        <v/>
      </c>
      <c r="D184" s="59">
        <f>D151</f>
        <v>0</v>
      </c>
      <c r="E184" s="46" t="str">
        <f t="shared" si="41"/>
        <v/>
      </c>
      <c r="F184" s="59">
        <f>F151</f>
        <v>0</v>
      </c>
      <c r="G184" s="46" t="str">
        <f t="shared" si="42"/>
        <v/>
      </c>
      <c r="H184" s="59">
        <f>H151</f>
        <v>0</v>
      </c>
      <c r="I184" s="46" t="str">
        <f t="shared" si="43"/>
        <v/>
      </c>
    </row>
    <row r="185" spans="1:10" ht="39" customHeight="1" x14ac:dyDescent="0.25">
      <c r="A185" s="151" t="s">
        <v>342</v>
      </c>
      <c r="B185" s="59">
        <f>B167</f>
        <v>0</v>
      </c>
      <c r="C185" s="129" t="str">
        <f t="shared" si="40"/>
        <v/>
      </c>
      <c r="D185" s="59">
        <f>D167</f>
        <v>0</v>
      </c>
      <c r="E185" s="46" t="str">
        <f t="shared" si="41"/>
        <v/>
      </c>
      <c r="F185" s="59">
        <f>F167</f>
        <v>0</v>
      </c>
      <c r="G185" s="46" t="str">
        <f t="shared" si="42"/>
        <v/>
      </c>
      <c r="H185" s="59">
        <f>H167</f>
        <v>0</v>
      </c>
      <c r="I185" s="46" t="str">
        <f t="shared" si="43"/>
        <v/>
      </c>
    </row>
    <row r="186" spans="1:10" ht="39" customHeight="1" thickBot="1" x14ac:dyDescent="0.3">
      <c r="A186" s="159" t="s">
        <v>343</v>
      </c>
      <c r="B186" s="60">
        <f>B177</f>
        <v>0</v>
      </c>
      <c r="C186" s="208" t="str">
        <f t="shared" si="40"/>
        <v/>
      </c>
      <c r="D186" s="60">
        <f>D177</f>
        <v>0</v>
      </c>
      <c r="E186" s="208" t="str">
        <f t="shared" si="41"/>
        <v/>
      </c>
      <c r="F186" s="60">
        <f>F177</f>
        <v>0</v>
      </c>
      <c r="G186" s="208" t="str">
        <f t="shared" si="42"/>
        <v/>
      </c>
      <c r="H186" s="60">
        <f>H177</f>
        <v>0</v>
      </c>
      <c r="I186" s="208" t="str">
        <f t="shared" si="43"/>
        <v/>
      </c>
    </row>
    <row r="187" spans="1:10" ht="39" customHeight="1" thickTop="1" x14ac:dyDescent="0.25">
      <c r="A187" s="200" t="s">
        <v>344</v>
      </c>
      <c r="B187" s="161">
        <f>SUM(B182:B186)+B181</f>
        <v>0</v>
      </c>
      <c r="C187" s="129" t="str">
        <f t="shared" si="40"/>
        <v/>
      </c>
      <c r="D187" s="161">
        <f>SUM(D182:D186)+D181</f>
        <v>0</v>
      </c>
      <c r="E187" s="129" t="str">
        <f t="shared" si="41"/>
        <v/>
      </c>
      <c r="F187" s="161">
        <f>SUM(F182:F186)+F181</f>
        <v>0</v>
      </c>
      <c r="G187" s="129" t="str">
        <f t="shared" si="42"/>
        <v/>
      </c>
      <c r="H187" s="161">
        <f>SUM(H182:H186)+H181</f>
        <v>0</v>
      </c>
      <c r="I187" s="129" t="str">
        <f t="shared" si="43"/>
        <v/>
      </c>
    </row>
    <row r="188" spans="1:10" s="51" customFormat="1" ht="75" customHeight="1" x14ac:dyDescent="0.25">
      <c r="A188" s="70" t="s">
        <v>74</v>
      </c>
      <c r="B188" s="41"/>
      <c r="C188" s="42"/>
      <c r="D188" s="41"/>
      <c r="E188" s="42"/>
      <c r="F188" s="41"/>
      <c r="G188" s="41"/>
      <c r="H188" s="41"/>
      <c r="I188" s="41"/>
      <c r="J188" s="250"/>
    </row>
    <row r="189" spans="1:10" s="51" customFormat="1" ht="69.599999999999994" customHeight="1" x14ac:dyDescent="0.25">
      <c r="A189" s="116" t="s">
        <v>410</v>
      </c>
      <c r="B189" s="43"/>
      <c r="C189" s="43"/>
      <c r="D189" s="43"/>
      <c r="E189" s="43"/>
      <c r="F189" s="43"/>
      <c r="G189" s="43"/>
      <c r="H189" s="43"/>
      <c r="I189" s="43"/>
      <c r="J189" s="250"/>
    </row>
    <row r="190" spans="1:10" s="51" customFormat="1" ht="52.8" customHeight="1" x14ac:dyDescent="0.25">
      <c r="A190" s="116" t="s">
        <v>158</v>
      </c>
      <c r="B190" s="43"/>
      <c r="C190" s="43"/>
      <c r="D190" s="43"/>
      <c r="E190" s="43"/>
      <c r="F190" s="43"/>
      <c r="G190" s="43"/>
      <c r="H190" s="43"/>
      <c r="I190" s="43"/>
      <c r="J190" s="250"/>
    </row>
    <row r="191" spans="1:10" ht="25.05" customHeight="1" x14ac:dyDescent="0.25">
      <c r="A191" s="96" t="s">
        <v>60</v>
      </c>
      <c r="B191" s="126"/>
      <c r="C191" s="126"/>
      <c r="D191" s="126"/>
      <c r="E191" s="126"/>
      <c r="F191" s="126"/>
      <c r="G191" s="126"/>
      <c r="H191" s="126"/>
      <c r="I191" s="126"/>
    </row>
    <row r="192" spans="1:10" ht="25.05" customHeight="1" x14ac:dyDescent="0.25">
      <c r="A192" s="13" t="s">
        <v>73</v>
      </c>
      <c r="B192" s="126"/>
      <c r="C192" s="126"/>
      <c r="D192" s="126"/>
      <c r="E192" s="126"/>
      <c r="F192" s="126"/>
      <c r="G192" s="126"/>
      <c r="H192" s="126"/>
      <c r="I192" s="126"/>
    </row>
    <row r="193" spans="1:10" ht="34.200000000000003" customHeight="1" x14ac:dyDescent="0.25">
      <c r="A193" s="114" t="s">
        <v>16</v>
      </c>
      <c r="B193" s="16"/>
      <c r="C193" s="61"/>
      <c r="D193" s="16"/>
      <c r="E193" s="61"/>
      <c r="F193" s="16"/>
      <c r="G193" s="61"/>
      <c r="H193" s="16"/>
      <c r="I193" s="61"/>
    </row>
    <row r="194" spans="1:10" ht="34.200000000000003" customHeight="1" x14ac:dyDescent="0.25">
      <c r="A194" s="114" t="s">
        <v>55</v>
      </c>
      <c r="B194" s="16"/>
      <c r="C194" s="62"/>
      <c r="D194" s="16"/>
      <c r="E194" s="62"/>
      <c r="F194" s="16"/>
      <c r="G194" s="62"/>
      <c r="H194" s="16"/>
      <c r="I194" s="62"/>
    </row>
    <row r="195" spans="1:10" ht="34.200000000000003" customHeight="1" x14ac:dyDescent="0.25">
      <c r="A195" s="114" t="s">
        <v>52</v>
      </c>
      <c r="B195" s="22"/>
      <c r="C195" s="62"/>
      <c r="D195" s="22"/>
      <c r="E195" s="62"/>
      <c r="F195" s="22"/>
      <c r="G195" s="62"/>
      <c r="H195" s="22"/>
      <c r="I195" s="62"/>
    </row>
    <row r="196" spans="1:10" ht="38.4" customHeight="1" x14ac:dyDescent="0.25">
      <c r="A196" s="133" t="s">
        <v>53</v>
      </c>
      <c r="B196" s="16"/>
      <c r="C196" s="62"/>
      <c r="D196" s="16"/>
      <c r="E196" s="62"/>
      <c r="F196" s="16"/>
      <c r="G196" s="62"/>
      <c r="H196" s="16"/>
      <c r="I196" s="62"/>
    </row>
    <row r="197" spans="1:10" ht="38.4" customHeight="1" thickBot="1" x14ac:dyDescent="0.3">
      <c r="A197" s="140" t="s">
        <v>57</v>
      </c>
      <c r="B197" s="19"/>
      <c r="C197" s="62"/>
      <c r="D197" s="19"/>
      <c r="E197" s="62"/>
      <c r="F197" s="19"/>
      <c r="G197" s="62"/>
      <c r="H197" s="19"/>
      <c r="I197" s="62"/>
    </row>
    <row r="198" spans="1:10" s="4" customFormat="1" ht="36" customHeight="1" thickTop="1" x14ac:dyDescent="0.25">
      <c r="A198" s="141" t="s">
        <v>19</v>
      </c>
      <c r="B198" s="23">
        <f>SUM(B193:B197)</f>
        <v>0</v>
      </c>
      <c r="C198" s="218"/>
      <c r="D198" s="23">
        <f>SUM(D193:D197)</f>
        <v>0</v>
      </c>
      <c r="E198" s="218"/>
      <c r="F198" s="23">
        <f>SUM(F193:F197)</f>
        <v>0</v>
      </c>
      <c r="G198" s="218"/>
      <c r="H198" s="23">
        <f>SUM(H193:H197)</f>
        <v>0</v>
      </c>
      <c r="I198" s="218"/>
      <c r="J198" s="250"/>
    </row>
    <row r="199" spans="1:10" s="4" customFormat="1" ht="36" customHeight="1" x14ac:dyDescent="0.25">
      <c r="A199" s="142" t="s">
        <v>20</v>
      </c>
      <c r="B199" s="16">
        <f>'Vuosi 2020'!B200</f>
        <v>0</v>
      </c>
      <c r="C199" s="218"/>
      <c r="D199" s="16">
        <f>'Vuosi 2020'!D200</f>
        <v>0</v>
      </c>
      <c r="E199" s="218"/>
      <c r="F199" s="16">
        <f>'Vuosi 2020'!F200</f>
        <v>0</v>
      </c>
      <c r="G199" s="218"/>
      <c r="H199" s="16">
        <f>'Vuosi 2020'!H200</f>
        <v>0</v>
      </c>
      <c r="I199" s="218"/>
      <c r="J199" s="250"/>
    </row>
    <row r="200" spans="1:10" s="4" customFormat="1" ht="36" customHeight="1" x14ac:dyDescent="0.25">
      <c r="A200" s="142" t="s">
        <v>22</v>
      </c>
      <c r="B200" s="23">
        <f>SUM(B198:B199)</f>
        <v>0</v>
      </c>
      <c r="C200" s="218"/>
      <c r="D200" s="23">
        <f>SUM(D198:D199)</f>
        <v>0</v>
      </c>
      <c r="E200" s="218"/>
      <c r="F200" s="23">
        <f>SUM(F198:F199)</f>
        <v>0</v>
      </c>
      <c r="G200" s="218"/>
      <c r="H200" s="23">
        <f>SUM(H198:H199)</f>
        <v>0</v>
      </c>
      <c r="I200" s="218"/>
      <c r="J200" s="250"/>
    </row>
    <row r="201" spans="1:10" ht="63.6" customHeight="1" x14ac:dyDescent="0.25">
      <c r="A201" s="96" t="s">
        <v>156</v>
      </c>
      <c r="B201" s="217"/>
      <c r="C201" s="62"/>
      <c r="D201" s="217"/>
      <c r="E201" s="62"/>
      <c r="F201" s="217"/>
      <c r="G201" s="62"/>
      <c r="H201" s="217"/>
      <c r="I201" s="62"/>
    </row>
    <row r="202" spans="1:10" ht="35.4" customHeight="1" x14ac:dyDescent="0.25">
      <c r="A202" s="114" t="s">
        <v>13</v>
      </c>
      <c r="B202" s="16"/>
      <c r="C202" s="62"/>
      <c r="D202" s="16"/>
      <c r="E202" s="62"/>
      <c r="F202" s="16"/>
      <c r="G202" s="62"/>
      <c r="H202" s="16"/>
      <c r="I202" s="62"/>
    </row>
    <row r="203" spans="1:10" ht="35.4" customHeight="1" x14ac:dyDescent="0.25">
      <c r="A203" s="114" t="s">
        <v>56</v>
      </c>
      <c r="B203" s="16"/>
      <c r="C203" s="62"/>
      <c r="D203" s="16"/>
      <c r="E203" s="62"/>
      <c r="F203" s="16"/>
      <c r="G203" s="62"/>
      <c r="H203" s="16"/>
      <c r="I203" s="62"/>
    </row>
    <row r="204" spans="1:10" ht="39.6" customHeight="1" x14ac:dyDescent="0.25">
      <c r="A204" s="114" t="s">
        <v>54</v>
      </c>
      <c r="B204" s="16"/>
      <c r="C204" s="62"/>
      <c r="D204" s="16"/>
      <c r="E204" s="62"/>
      <c r="F204" s="16"/>
      <c r="G204" s="62"/>
      <c r="H204" s="16"/>
      <c r="I204" s="62"/>
    </row>
    <row r="205" spans="1:10" ht="39.6" customHeight="1" x14ac:dyDescent="0.25">
      <c r="A205" s="115" t="s">
        <v>345</v>
      </c>
      <c r="B205" s="16"/>
      <c r="C205" s="62"/>
      <c r="D205" s="16"/>
      <c r="E205" s="62"/>
      <c r="F205" s="16"/>
      <c r="G205" s="62"/>
      <c r="H205" s="16"/>
      <c r="I205" s="62"/>
    </row>
    <row r="206" spans="1:10" ht="39.6" customHeight="1" thickBot="1" x14ac:dyDescent="0.3">
      <c r="A206" s="145" t="s">
        <v>57</v>
      </c>
      <c r="B206" s="19"/>
      <c r="C206" s="62"/>
      <c r="D206" s="19"/>
      <c r="E206" s="62"/>
      <c r="F206" s="19"/>
      <c r="G206" s="62"/>
      <c r="H206" s="19"/>
      <c r="I206" s="62"/>
    </row>
    <row r="207" spans="1:10" ht="35.4" customHeight="1" thickTop="1" x14ac:dyDescent="0.25">
      <c r="A207" s="144" t="s">
        <v>21</v>
      </c>
      <c r="B207" s="23">
        <f>SUM(B202:B206)</f>
        <v>0</v>
      </c>
      <c r="C207" s="62"/>
      <c r="D207" s="23">
        <f>SUM(D202:D206)</f>
        <v>0</v>
      </c>
      <c r="E207" s="62"/>
      <c r="F207" s="23">
        <f>SUM(F202:F206)</f>
        <v>0</v>
      </c>
      <c r="G207" s="62"/>
      <c r="H207" s="23">
        <f>SUM(H202:H206)</f>
        <v>0</v>
      </c>
      <c r="I207" s="62"/>
    </row>
    <row r="208" spans="1:10" ht="35.4" customHeight="1" x14ac:dyDescent="0.25">
      <c r="A208" s="142" t="s">
        <v>20</v>
      </c>
      <c r="B208" s="16">
        <f>'Vuosi 2020'!B209</f>
        <v>0</v>
      </c>
      <c r="C208" s="62"/>
      <c r="D208" s="16">
        <f>'Vuosi 2020'!D209</f>
        <v>0</v>
      </c>
      <c r="E208" s="62"/>
      <c r="F208" s="16">
        <f>'Vuosi 2020'!F209</f>
        <v>0</v>
      </c>
      <c r="G208" s="62"/>
      <c r="H208" s="16">
        <f>'Vuosi 2020'!H209</f>
        <v>0</v>
      </c>
      <c r="I208" s="62"/>
    </row>
    <row r="209" spans="1:9" ht="35.4" customHeight="1" x14ac:dyDescent="0.25">
      <c r="A209" s="142" t="s">
        <v>23</v>
      </c>
      <c r="B209" s="23">
        <f>SUM(B207:B208)</f>
        <v>0</v>
      </c>
      <c r="C209" s="62"/>
      <c r="D209" s="23">
        <f>SUM(D207:D208)</f>
        <v>0</v>
      </c>
      <c r="E209" s="62"/>
      <c r="F209" s="23">
        <f>SUM(F207:F208)</f>
        <v>0</v>
      </c>
      <c r="G209" s="62"/>
      <c r="H209" s="23">
        <f>SUM(H207:H208)</f>
        <v>0</v>
      </c>
      <c r="I209" s="62"/>
    </row>
    <row r="210" spans="1:9" ht="57.6" customHeight="1" x14ac:dyDescent="0.25">
      <c r="A210" s="97" t="s">
        <v>61</v>
      </c>
      <c r="B210" s="219"/>
      <c r="C210" s="62"/>
      <c r="D210" s="219"/>
      <c r="E210" s="62"/>
      <c r="F210" s="219"/>
      <c r="G210" s="62"/>
      <c r="H210" s="219"/>
      <c r="I210" s="62"/>
    </row>
    <row r="211" spans="1:9" ht="36" customHeight="1" x14ac:dyDescent="0.25">
      <c r="A211" s="114" t="s">
        <v>346</v>
      </c>
      <c r="B211" s="16"/>
      <c r="C211" s="63"/>
      <c r="D211" s="16"/>
      <c r="E211" s="63"/>
      <c r="F211" s="16"/>
      <c r="G211" s="63"/>
      <c r="H211" s="16"/>
      <c r="I211" s="63"/>
    </row>
    <row r="212" spans="1:9" ht="36" customHeight="1" thickBot="1" x14ac:dyDescent="0.3">
      <c r="A212" s="143" t="s">
        <v>347</v>
      </c>
      <c r="B212" s="19"/>
      <c r="C212" s="63"/>
      <c r="D212" s="19"/>
      <c r="E212" s="63"/>
      <c r="F212" s="19"/>
      <c r="G212" s="63"/>
      <c r="H212" s="19"/>
      <c r="I212" s="63"/>
    </row>
    <row r="213" spans="1:9" ht="36" customHeight="1" thickTop="1" x14ac:dyDescent="0.25">
      <c r="A213" s="141" t="s">
        <v>24</v>
      </c>
      <c r="B213" s="23">
        <f>SUM(B211:B212)</f>
        <v>0</v>
      </c>
      <c r="C213" s="63"/>
      <c r="D213" s="23">
        <f>SUM(D211:D212)</f>
        <v>0</v>
      </c>
      <c r="E213" s="63"/>
      <c r="F213" s="23">
        <f>SUM(F211:F212)</f>
        <v>0</v>
      </c>
      <c r="G213" s="63"/>
      <c r="H213" s="23">
        <f>SUM(H211:H212)</f>
        <v>0</v>
      </c>
      <c r="I213" s="63"/>
    </row>
    <row r="214" spans="1:9" ht="33" customHeight="1" x14ac:dyDescent="0.25">
      <c r="A214" s="142" t="s">
        <v>20</v>
      </c>
      <c r="B214" s="16">
        <f>'Vuosi 2020'!B215</f>
        <v>0</v>
      </c>
      <c r="C214" s="63"/>
      <c r="D214" s="16">
        <f>'Vuosi 2020'!D215</f>
        <v>0</v>
      </c>
      <c r="E214" s="63"/>
      <c r="F214" s="16">
        <f>'Vuosi 2020'!F215</f>
        <v>0</v>
      </c>
      <c r="G214" s="63"/>
      <c r="H214" s="16">
        <f>'Vuosi 2020'!H215</f>
        <v>0</v>
      </c>
      <c r="I214" s="63"/>
    </row>
    <row r="215" spans="1:9" ht="38.4" customHeight="1" x14ac:dyDescent="0.25">
      <c r="A215" s="142" t="s">
        <v>25</v>
      </c>
      <c r="B215" s="23">
        <f>SUM(B213:B214)</f>
        <v>0</v>
      </c>
      <c r="C215" s="63"/>
      <c r="D215" s="23">
        <f>SUM(D213:D214)</f>
        <v>0</v>
      </c>
      <c r="E215" s="63"/>
      <c r="F215" s="23">
        <f>SUM(F213:F214)</f>
        <v>0</v>
      </c>
      <c r="G215" s="63"/>
      <c r="H215" s="23">
        <f>SUM(H213:H214)</f>
        <v>0</v>
      </c>
      <c r="I215" s="63"/>
    </row>
    <row r="216" spans="1:9" ht="53.4" customHeight="1" x14ac:dyDescent="0.25">
      <c r="A216" s="117" t="s">
        <v>405</v>
      </c>
      <c r="B216"/>
      <c r="C216" s="63"/>
      <c r="D216" s="71"/>
      <c r="E216" s="63"/>
      <c r="F216" s="71"/>
      <c r="G216" s="63"/>
      <c r="H216" s="71"/>
      <c r="I216" s="63"/>
    </row>
    <row r="217" spans="1:9" ht="39" customHeight="1" x14ac:dyDescent="0.25">
      <c r="A217" s="147" t="s">
        <v>348</v>
      </c>
      <c r="B217" s="59">
        <f>B179</f>
        <v>0</v>
      </c>
      <c r="C217" s="155"/>
      <c r="D217" s="59">
        <f>D179</f>
        <v>0</v>
      </c>
      <c r="E217" s="49"/>
      <c r="F217" s="59">
        <f>F179</f>
        <v>0</v>
      </c>
      <c r="G217" s="64"/>
      <c r="H217" s="59">
        <f>H179</f>
        <v>0</v>
      </c>
      <c r="I217" s="64"/>
    </row>
    <row r="218" spans="1:9" ht="39" customHeight="1" x14ac:dyDescent="0.25">
      <c r="A218" s="147" t="s">
        <v>349</v>
      </c>
      <c r="B218" s="59">
        <f>B180</f>
        <v>0</v>
      </c>
      <c r="C218" s="155"/>
      <c r="D218" s="59">
        <f>D180</f>
        <v>0</v>
      </c>
      <c r="E218" s="49"/>
      <c r="F218" s="59">
        <f>F180</f>
        <v>0</v>
      </c>
      <c r="G218" s="64"/>
      <c r="H218" s="59">
        <f>H180</f>
        <v>0</v>
      </c>
      <c r="I218" s="64"/>
    </row>
    <row r="219" spans="1:9" ht="39" customHeight="1" x14ac:dyDescent="0.25">
      <c r="A219" s="147" t="s">
        <v>350</v>
      </c>
      <c r="B219" s="59">
        <f>B182+B183+B184+B185</f>
        <v>0</v>
      </c>
      <c r="C219" s="155"/>
      <c r="D219" s="59">
        <f>D182+D183+D184+D185</f>
        <v>0</v>
      </c>
      <c r="E219" s="49"/>
      <c r="F219" s="59">
        <f>F182+F183+F184+F185</f>
        <v>0</v>
      </c>
      <c r="G219" s="64"/>
      <c r="H219" s="59">
        <f>H182+H183+H184+H185</f>
        <v>0</v>
      </c>
      <c r="I219" s="64"/>
    </row>
    <row r="220" spans="1:9" ht="39" customHeight="1" x14ac:dyDescent="0.25">
      <c r="A220" s="148" t="s">
        <v>343</v>
      </c>
      <c r="B220" s="59">
        <f>B186</f>
        <v>0</v>
      </c>
      <c r="C220" s="155"/>
      <c r="D220" s="59">
        <f>D186</f>
        <v>0</v>
      </c>
      <c r="E220" s="49"/>
      <c r="F220" s="59">
        <f>F186</f>
        <v>0</v>
      </c>
      <c r="G220" s="64"/>
      <c r="H220" s="59">
        <f>H186</f>
        <v>0</v>
      </c>
      <c r="I220" s="64"/>
    </row>
    <row r="221" spans="1:9" ht="39" customHeight="1" x14ac:dyDescent="0.25">
      <c r="A221" s="149" t="s">
        <v>22</v>
      </c>
      <c r="B221" s="59">
        <f>B200</f>
        <v>0</v>
      </c>
      <c r="C221" s="155"/>
      <c r="D221" s="59">
        <f>D200</f>
        <v>0</v>
      </c>
      <c r="E221" s="49"/>
      <c r="F221" s="59">
        <f>F200</f>
        <v>0</v>
      </c>
      <c r="G221" s="64"/>
      <c r="H221" s="59">
        <f>H200</f>
        <v>0</v>
      </c>
      <c r="I221" s="64"/>
    </row>
    <row r="222" spans="1:9" ht="39" customHeight="1" x14ac:dyDescent="0.25">
      <c r="A222" s="147" t="s">
        <v>23</v>
      </c>
      <c r="B222" s="59">
        <f>B209</f>
        <v>0</v>
      </c>
      <c r="C222" s="155"/>
      <c r="D222" s="59">
        <f>D209</f>
        <v>0</v>
      </c>
      <c r="E222" s="49"/>
      <c r="F222" s="59">
        <f>F209</f>
        <v>0</v>
      </c>
      <c r="G222" s="64"/>
      <c r="H222" s="59">
        <f>H209</f>
        <v>0</v>
      </c>
      <c r="I222" s="64"/>
    </row>
    <row r="223" spans="1:9" ht="39" customHeight="1" thickBot="1" x14ac:dyDescent="0.3">
      <c r="A223" s="150" t="s">
        <v>351</v>
      </c>
      <c r="B223" s="60">
        <f>B215</f>
        <v>0</v>
      </c>
      <c r="C223"/>
      <c r="D223" s="60">
        <f>D215</f>
        <v>0</v>
      </c>
      <c r="E223" s="49"/>
      <c r="F223" s="60">
        <f>F215</f>
        <v>0</v>
      </c>
      <c r="G223" s="64"/>
      <c r="H223" s="60">
        <f>H215</f>
        <v>0</v>
      </c>
      <c r="I223" s="64"/>
    </row>
    <row r="224" spans="1:9" ht="46.2" customHeight="1" thickTop="1" x14ac:dyDescent="0.25">
      <c r="A224" s="286" t="s">
        <v>462</v>
      </c>
      <c r="B224" s="162">
        <f>SUM(B217:B223)</f>
        <v>0</v>
      </c>
      <c r="C224" s="156"/>
      <c r="D224" s="162">
        <f>SUM(D217:D223)</f>
        <v>0</v>
      </c>
      <c r="E224" s="49"/>
      <c r="F224" s="162">
        <f>SUM(F217:F223)</f>
        <v>0</v>
      </c>
      <c r="G224" s="64"/>
      <c r="H224" s="162">
        <f>SUM(H217:H223)</f>
        <v>0</v>
      </c>
      <c r="I224" s="64"/>
    </row>
    <row r="225" spans="1:17" ht="48" customHeight="1" x14ac:dyDescent="0.3">
      <c r="A225" s="287" t="s">
        <v>463</v>
      </c>
      <c r="B225"/>
      <c r="C225"/>
      <c r="D225"/>
      <c r="E225"/>
      <c r="F225"/>
      <c r="G225"/>
      <c r="H225"/>
      <c r="I225" s="64"/>
    </row>
    <row r="226" spans="1:17" ht="32.4" customHeight="1" x14ac:dyDescent="0.25">
      <c r="A226" s="151" t="s">
        <v>352</v>
      </c>
      <c r="B226" s="210"/>
      <c r="C226" s="155"/>
      <c r="D226" s="49"/>
      <c r="E226" s="49"/>
      <c r="F226" s="44"/>
      <c r="G226" s="64"/>
      <c r="I226" s="64"/>
    </row>
    <row r="227" spans="1:17" ht="32.4" customHeight="1" x14ac:dyDescent="0.25">
      <c r="A227" s="152" t="s">
        <v>353</v>
      </c>
      <c r="B227" s="210"/>
      <c r="C227" s="155"/>
      <c r="D227" s="49"/>
      <c r="E227" s="49"/>
      <c r="F227" s="44"/>
      <c r="G227" s="64"/>
      <c r="I227" s="64"/>
    </row>
    <row r="228" spans="1:17" ht="32.4" customHeight="1" x14ac:dyDescent="0.25">
      <c r="A228" s="151" t="s">
        <v>354</v>
      </c>
      <c r="B228" s="210"/>
      <c r="C228" s="157"/>
      <c r="D228" s="49"/>
      <c r="E228" s="49"/>
      <c r="F228" s="44"/>
      <c r="G228" s="64"/>
      <c r="I228" s="64"/>
    </row>
    <row r="229" spans="1:17" s="1" customFormat="1" ht="43.2" customHeight="1" thickBot="1" x14ac:dyDescent="0.3">
      <c r="A229" s="153" t="s">
        <v>355</v>
      </c>
      <c r="B229" s="211">
        <f>B226-(SUM(B227:B228))</f>
        <v>0</v>
      </c>
      <c r="C229" s="158"/>
      <c r="D229" s="65"/>
      <c r="E229" s="65"/>
      <c r="F229" s="44"/>
      <c r="G229" s="66"/>
      <c r="H229" s="44"/>
      <c r="I229" s="66"/>
      <c r="J229" s="250"/>
      <c r="K229" s="3"/>
      <c r="L229" s="3"/>
      <c r="M229" s="3"/>
      <c r="N229" s="3"/>
      <c r="O229" s="3"/>
      <c r="P229" s="3"/>
      <c r="Q229" s="3"/>
    </row>
    <row r="230" spans="1:17" s="1" customFormat="1" ht="45.6" customHeight="1" thickTop="1" thickBot="1" x14ac:dyDescent="0.3">
      <c r="A230" s="154" t="s">
        <v>356</v>
      </c>
      <c r="B230" s="168">
        <f>ROUNDDOWN(B224-B229,2)</f>
        <v>0</v>
      </c>
      <c r="C230" s="169" t="str">
        <f>IF((B230)=0,"",IF((B230)&lt;&gt;0,"Kokonaisjäämän ja taseen rahoitusaseman lukujen on täsmättävä toisiinsa. Jos luvut eivät täsmää, on jälkilaskelman luvut tarkistettava. Huom! Tarkistuslaskelmat auttavat tarkistamisessa."))</f>
        <v/>
      </c>
      <c r="D230" s="65"/>
      <c r="E230"/>
      <c r="F230" s="44"/>
      <c r="G230" s="66"/>
      <c r="H230" s="44"/>
      <c r="I230" s="66"/>
      <c r="J230" s="250"/>
      <c r="K230" s="3"/>
      <c r="L230" s="3"/>
      <c r="M230" s="3"/>
      <c r="N230" s="3"/>
      <c r="O230" s="3"/>
      <c r="P230" s="3"/>
      <c r="Q230" s="3"/>
    </row>
    <row r="231" spans="1:17" s="1" customFormat="1" ht="30.6" customHeight="1" thickTop="1" x14ac:dyDescent="0.25">
      <c r="A231" s="151" t="s">
        <v>357</v>
      </c>
      <c r="B231" s="210">
        <f>'Vuosi 2020'!B226</f>
        <v>0</v>
      </c>
      <c r="C231" s="155"/>
      <c r="D231" s="49"/>
      <c r="E231" s="49"/>
      <c r="F231" s="44"/>
      <c r="G231" s="64"/>
      <c r="H231" s="44"/>
      <c r="I231" s="64"/>
      <c r="J231" s="250"/>
      <c r="K231" s="3"/>
      <c r="L231" s="3"/>
      <c r="M231" s="3"/>
      <c r="N231" s="3"/>
      <c r="O231" s="3"/>
      <c r="P231" s="3"/>
      <c r="Q231" s="3"/>
    </row>
    <row r="232" spans="1:17" s="1" customFormat="1" ht="30.6" customHeight="1" x14ac:dyDescent="0.25">
      <c r="A232" s="151" t="s">
        <v>408</v>
      </c>
      <c r="B232" s="210">
        <f>'Vuosi 2020'!B227</f>
        <v>0</v>
      </c>
      <c r="C232" s="155"/>
      <c r="D232" s="49"/>
      <c r="E232" s="49"/>
      <c r="F232" s="44"/>
      <c r="G232" s="64"/>
      <c r="H232" s="44"/>
      <c r="I232" s="64"/>
      <c r="J232" s="250"/>
      <c r="K232" s="3"/>
      <c r="L232" s="3"/>
      <c r="M232" s="3"/>
      <c r="N232" s="3"/>
      <c r="O232" s="3"/>
      <c r="P232" s="3"/>
      <c r="Q232" s="3"/>
    </row>
    <row r="233" spans="1:17" s="1" customFormat="1" ht="30.6" customHeight="1" x14ac:dyDescent="0.25">
      <c r="A233" s="151" t="s">
        <v>409</v>
      </c>
      <c r="B233" s="210"/>
      <c r="C233" s="155"/>
      <c r="D233" s="49"/>
      <c r="E233" s="49"/>
      <c r="F233" s="44"/>
      <c r="G233" s="64"/>
      <c r="H233" s="44"/>
      <c r="I233" s="64"/>
      <c r="J233" s="250"/>
      <c r="K233" s="3"/>
      <c r="L233" s="3"/>
      <c r="M233" s="3"/>
      <c r="N233" s="3"/>
      <c r="O233" s="3"/>
      <c r="P233" s="3"/>
      <c r="Q233" s="3"/>
    </row>
    <row r="234" spans="1:17" s="1" customFormat="1" ht="45" customHeight="1" x14ac:dyDescent="0.25">
      <c r="A234" s="170" t="s">
        <v>358</v>
      </c>
      <c r="B234" s="212">
        <f>B231-(SUM(B232:B233))</f>
        <v>0</v>
      </c>
      <c r="C234"/>
      <c r="D234" s="49"/>
      <c r="E234" s="49"/>
      <c r="F234" s="44"/>
      <c r="G234" s="64"/>
      <c r="H234" s="44"/>
      <c r="I234" s="64"/>
      <c r="J234" s="250"/>
      <c r="K234" s="3"/>
      <c r="L234" s="3"/>
      <c r="M234" s="3"/>
      <c r="N234" s="3"/>
      <c r="O234" s="3"/>
      <c r="P234" s="3"/>
      <c r="Q234" s="3"/>
    </row>
    <row r="235" spans="1:17" s="1" customFormat="1" ht="65.400000000000006" customHeight="1" x14ac:dyDescent="0.25">
      <c r="A235" s="118" t="s">
        <v>359</v>
      </c>
      <c r="B235" s="14"/>
      <c r="C235" s="44"/>
      <c r="D235" s="44"/>
      <c r="E235" s="44"/>
      <c r="F235" s="44"/>
      <c r="G235" s="44"/>
      <c r="H235" s="44"/>
      <c r="I235" s="44"/>
      <c r="J235" s="250"/>
      <c r="K235" s="3"/>
      <c r="L235" s="3"/>
      <c r="M235" s="3"/>
      <c r="N235" s="3"/>
      <c r="O235" s="3"/>
      <c r="P235" s="3"/>
      <c r="Q235" s="3"/>
    </row>
    <row r="236" spans="1:17" s="1" customFormat="1" ht="25.05" customHeight="1" x14ac:dyDescent="0.25">
      <c r="A236" s="119" t="s">
        <v>360</v>
      </c>
      <c r="B236" s="72"/>
      <c r="C236" s="67"/>
      <c r="D236" s="220"/>
      <c r="E236" s="44"/>
      <c r="F236" s="220"/>
      <c r="G236" s="44"/>
      <c r="H236" s="220"/>
      <c r="I236" s="44"/>
      <c r="J236" s="250"/>
      <c r="K236" s="3"/>
      <c r="L236" s="3"/>
      <c r="M236" s="3"/>
      <c r="N236" s="3"/>
      <c r="O236" s="3"/>
      <c r="P236" s="3"/>
      <c r="Q236" s="3"/>
    </row>
    <row r="237" spans="1:17" s="1" customFormat="1" ht="25.05" customHeight="1" x14ac:dyDescent="0.25">
      <c r="A237" s="98" t="s">
        <v>361</v>
      </c>
      <c r="B237" s="73"/>
      <c r="C237" s="67"/>
      <c r="D237" s="221"/>
      <c r="E237" s="44"/>
      <c r="F237" s="221"/>
      <c r="G237" s="44"/>
      <c r="H237" s="221"/>
      <c r="I237" s="44"/>
      <c r="J237" s="250"/>
      <c r="K237" s="3"/>
      <c r="L237" s="3"/>
      <c r="M237" s="3"/>
      <c r="N237" s="3"/>
      <c r="O237" s="3"/>
      <c r="P237" s="3"/>
      <c r="Q237" s="3"/>
    </row>
    <row r="238" spans="1:17" s="1" customFormat="1" ht="25.05" customHeight="1" x14ac:dyDescent="0.25">
      <c r="A238" s="99" t="s">
        <v>362</v>
      </c>
      <c r="B238" s="73"/>
      <c r="C238" s="67"/>
      <c r="D238" s="221"/>
      <c r="E238" s="44"/>
      <c r="F238" s="221"/>
      <c r="G238" s="44"/>
      <c r="H238" s="221"/>
      <c r="I238" s="44"/>
      <c r="J238" s="250"/>
      <c r="K238" s="3"/>
      <c r="L238" s="3"/>
      <c r="M238" s="3"/>
      <c r="N238" s="3"/>
      <c r="O238" s="3"/>
      <c r="P238" s="3"/>
      <c r="Q238" s="3"/>
    </row>
    <row r="239" spans="1:17" s="1" customFormat="1" ht="25.05" customHeight="1" x14ac:dyDescent="0.25">
      <c r="A239" s="98" t="s">
        <v>363</v>
      </c>
      <c r="B239" s="73"/>
      <c r="C239" s="67"/>
      <c r="D239" s="221"/>
      <c r="E239" s="44"/>
      <c r="F239" s="221"/>
      <c r="G239" s="44"/>
      <c r="H239" s="221"/>
      <c r="I239" s="44"/>
      <c r="J239" s="250"/>
      <c r="K239" s="3"/>
      <c r="L239" s="3"/>
      <c r="M239" s="3"/>
      <c r="N239" s="3"/>
      <c r="O239" s="3"/>
      <c r="P239" s="3"/>
      <c r="Q239" s="3"/>
    </row>
    <row r="240" spans="1:17" s="1" customFormat="1" ht="25.05" customHeight="1" x14ac:dyDescent="0.25">
      <c r="A240" s="98" t="s">
        <v>364</v>
      </c>
      <c r="B240" s="73"/>
      <c r="C240" s="67"/>
      <c r="D240" s="221"/>
      <c r="E240" s="44"/>
      <c r="F240" s="221"/>
      <c r="G240" s="44"/>
      <c r="H240" s="221"/>
      <c r="I240" s="44"/>
      <c r="J240" s="250"/>
      <c r="K240" s="3"/>
      <c r="L240" s="3"/>
      <c r="M240" s="3"/>
      <c r="N240" s="3"/>
      <c r="O240" s="3"/>
      <c r="P240" s="3"/>
      <c r="Q240" s="3"/>
    </row>
    <row r="241" spans="1:17" s="1" customFormat="1" ht="25.05" customHeight="1" x14ac:dyDescent="0.25">
      <c r="A241" s="120" t="s">
        <v>415</v>
      </c>
      <c r="B241" s="74"/>
      <c r="C241" s="44"/>
      <c r="D241" s="191"/>
      <c r="E241" s="68"/>
      <c r="F241" s="191"/>
      <c r="G241" s="44"/>
      <c r="H241" s="191"/>
      <c r="I241" s="44"/>
      <c r="J241" s="250"/>
      <c r="K241" s="3"/>
      <c r="L241" s="3"/>
      <c r="M241" s="3"/>
      <c r="N241" s="3"/>
      <c r="O241" s="3"/>
      <c r="P241" s="3"/>
      <c r="Q241" s="3"/>
    </row>
    <row r="242" spans="1:17" s="1" customFormat="1" ht="25.05" customHeight="1" x14ac:dyDescent="0.25">
      <c r="A242" s="100" t="s">
        <v>365</v>
      </c>
      <c r="B242" s="75">
        <f>SUM(B237:B241)</f>
        <v>0</v>
      </c>
      <c r="C242" s="44"/>
      <c r="D242" s="222">
        <f>SUM(D237:D241)</f>
        <v>0</v>
      </c>
      <c r="E242" s="58"/>
      <c r="F242" s="222">
        <f>SUM(F237:F241)</f>
        <v>0</v>
      </c>
      <c r="G242" s="44"/>
      <c r="H242" s="222">
        <f>SUM(H237:H241)</f>
        <v>0</v>
      </c>
      <c r="I242" s="44"/>
      <c r="J242" s="250"/>
      <c r="K242" s="3"/>
      <c r="L242" s="3"/>
      <c r="M242" s="3"/>
      <c r="N242" s="3"/>
      <c r="O242" s="3"/>
      <c r="P242" s="3"/>
      <c r="Q242" s="3"/>
    </row>
    <row r="243" spans="1:17" s="58" customFormat="1" ht="25.05" customHeight="1" x14ac:dyDescent="0.25">
      <c r="A243" s="99" t="s">
        <v>366</v>
      </c>
      <c r="B243" s="76">
        <f>B25+B46+B63+B64+B65+B89+B107+B108+B123+B124+B139+B140+B154+B155+B156+B193+B202</f>
        <v>0</v>
      </c>
      <c r="C243" s="44"/>
      <c r="D243" s="223">
        <f>D25+D46+D63+D64+D65+D89+D107+D108+D123+D124+D139+D140+D154+D155+D156+D193+D202</f>
        <v>0</v>
      </c>
      <c r="F243" s="223">
        <f>F25+F46+F63+F64+F65+F89+F107+F108+F123+F124+F139+F140+F154+F155+F156+F193+F202</f>
        <v>0</v>
      </c>
      <c r="G243" s="44"/>
      <c r="H243" s="223">
        <f>H25+H46+H63+H64+H65+H89+H107+H108+H123+H124+H139+H140+H154+H155+H156+H193+H202</f>
        <v>0</v>
      </c>
      <c r="I243" s="44"/>
      <c r="J243" s="250"/>
      <c r="K243" s="3"/>
      <c r="L243" s="3"/>
      <c r="M243" s="3"/>
      <c r="N243" s="3"/>
      <c r="O243" s="3"/>
      <c r="P243" s="3"/>
      <c r="Q243" s="3"/>
    </row>
    <row r="244" spans="1:17" s="58" customFormat="1" ht="25.05" customHeight="1" x14ac:dyDescent="0.25">
      <c r="A244" s="99" t="s">
        <v>434</v>
      </c>
      <c r="B244" s="77">
        <f>-(B44+B51-B66+B87+B94+B112+B114-B194-B203-B83-B41-B43-B85+B52+B95)</f>
        <v>0</v>
      </c>
      <c r="C244" s="44"/>
      <c r="D244" s="223">
        <f>-(D44+D51-D66+D87+D94+D112+D114-D194-D203-D83-D41-D43-D85+D52+D95)</f>
        <v>0</v>
      </c>
      <c r="E244" s="44"/>
      <c r="F244" s="223">
        <f>-(F44+F51-F66+F87+F94+F112+F114-F194-F203-F83-F41-F43-F85+F52+F95)</f>
        <v>0</v>
      </c>
      <c r="G244" s="44"/>
      <c r="H244" s="223">
        <f>-(H44+H51-H66+H87+H94+H112+H114-H194-H203-H83-H41-H43-H85+H52+H95)</f>
        <v>0</v>
      </c>
      <c r="I244" s="44"/>
      <c r="J244" s="250"/>
      <c r="K244" s="3"/>
      <c r="L244" s="3"/>
      <c r="M244" s="3"/>
      <c r="N244" s="3"/>
      <c r="O244" s="3"/>
      <c r="P244" s="3"/>
      <c r="Q244" s="3"/>
    </row>
    <row r="245" spans="1:17" s="58" customFormat="1" ht="25.05" customHeight="1" x14ac:dyDescent="0.25">
      <c r="A245" s="98" t="s">
        <v>363</v>
      </c>
      <c r="B245" s="76">
        <f>B239</f>
        <v>0</v>
      </c>
      <c r="C245" s="44"/>
      <c r="D245" s="223">
        <f>D239</f>
        <v>0</v>
      </c>
      <c r="E245" s="44"/>
      <c r="F245" s="223">
        <f>F239</f>
        <v>0</v>
      </c>
      <c r="G245" s="44"/>
      <c r="H245" s="223">
        <f>H239</f>
        <v>0</v>
      </c>
      <c r="I245" s="44"/>
      <c r="J245" s="250"/>
      <c r="K245" s="3"/>
      <c r="L245" s="3"/>
      <c r="M245" s="3"/>
      <c r="N245" s="3"/>
      <c r="O245" s="3"/>
      <c r="P245" s="3"/>
      <c r="Q245" s="3"/>
    </row>
    <row r="246" spans="1:17" s="58" customFormat="1" ht="25.05" customHeight="1" x14ac:dyDescent="0.25">
      <c r="A246" s="98" t="s">
        <v>364</v>
      </c>
      <c r="B246" s="76">
        <f>B240</f>
        <v>0</v>
      </c>
      <c r="C246" s="44"/>
      <c r="D246" s="223">
        <f>D240</f>
        <v>0</v>
      </c>
      <c r="E246" s="44"/>
      <c r="F246" s="223">
        <f>F240</f>
        <v>0</v>
      </c>
      <c r="G246" s="44"/>
      <c r="H246" s="223">
        <f>H240</f>
        <v>0</v>
      </c>
      <c r="I246" s="44"/>
      <c r="J246" s="250"/>
      <c r="K246" s="3"/>
      <c r="L246" s="3"/>
      <c r="M246" s="3"/>
      <c r="N246" s="3"/>
      <c r="O246" s="3"/>
      <c r="P246" s="3"/>
      <c r="Q246" s="3"/>
    </row>
    <row r="247" spans="1:17" s="58" customFormat="1" ht="25.05" customHeight="1" x14ac:dyDescent="0.25">
      <c r="A247" s="120" t="s">
        <v>415</v>
      </c>
      <c r="B247" s="84">
        <f>-(B43+B85)</f>
        <v>0</v>
      </c>
      <c r="C247" s="44"/>
      <c r="D247" s="224">
        <f>-(D43+D85)</f>
        <v>0</v>
      </c>
      <c r="E247" s="44"/>
      <c r="F247" s="224">
        <f>-(F43+F85)</f>
        <v>0</v>
      </c>
      <c r="G247" s="44"/>
      <c r="H247" s="224">
        <f>-(H43+H85)</f>
        <v>0</v>
      </c>
      <c r="I247" s="44"/>
      <c r="J247" s="250"/>
      <c r="K247" s="3"/>
      <c r="L247" s="3"/>
      <c r="M247" s="3"/>
      <c r="N247" s="3"/>
      <c r="O247" s="3"/>
      <c r="P247" s="3"/>
      <c r="Q247" s="3"/>
    </row>
    <row r="248" spans="1:17" s="58" customFormat="1" ht="25.05" customHeight="1" x14ac:dyDescent="0.25">
      <c r="A248" s="100" t="s">
        <v>367</v>
      </c>
      <c r="B248" s="75">
        <f>SUM(B243:B247)</f>
        <v>0</v>
      </c>
      <c r="C248" s="44"/>
      <c r="D248" s="222">
        <f>SUM(D243:D247)</f>
        <v>0</v>
      </c>
      <c r="E248" s="44"/>
      <c r="F248" s="222">
        <f>SUM(F243:F247)</f>
        <v>0</v>
      </c>
      <c r="G248" s="44"/>
      <c r="H248" s="222">
        <f>SUM(H243:H247)</f>
        <v>0</v>
      </c>
      <c r="I248" s="44"/>
      <c r="J248" s="250"/>
      <c r="K248" s="3"/>
      <c r="L248" s="3"/>
      <c r="M248" s="3"/>
      <c r="N248" s="3"/>
      <c r="O248" s="3"/>
      <c r="P248" s="3"/>
      <c r="Q248" s="3"/>
    </row>
    <row r="249" spans="1:17" s="58" customFormat="1" ht="25.05" customHeight="1" x14ac:dyDescent="0.25">
      <c r="A249" s="99" t="s">
        <v>368</v>
      </c>
      <c r="B249" s="79">
        <f>ROUNDDOWN(B242-B248,2)</f>
        <v>0</v>
      </c>
      <c r="C249" s="213" t="str">
        <f>IF((B249)=0,"",IF((B249)&lt;&gt;0,"Tilikauden tuloksen ja jälkilaskelman tuloksen on täsmättävä toisiinsa. Tarkista laskelman luvut!"))</f>
        <v/>
      </c>
      <c r="D249" s="230">
        <f>ROUNDDOWN(D242-D248,2)</f>
        <v>0</v>
      </c>
      <c r="E249" s="44"/>
      <c r="F249" s="230">
        <f>ROUNDDOWN(F242-F248,2)</f>
        <v>0</v>
      </c>
      <c r="G249" s="44"/>
      <c r="H249" s="230">
        <f>ROUNDDOWN(H242-H248,2)</f>
        <v>0</v>
      </c>
      <c r="I249" s="44"/>
      <c r="J249" s="250"/>
      <c r="K249" s="3"/>
      <c r="L249" s="3"/>
      <c r="M249" s="3"/>
      <c r="N249" s="3"/>
      <c r="O249" s="3"/>
      <c r="P249" s="3"/>
      <c r="Q249" s="3"/>
    </row>
    <row r="250" spans="1:17" s="58" customFormat="1" ht="25.05" customHeight="1" x14ac:dyDescent="0.25">
      <c r="A250" s="119" t="s">
        <v>369</v>
      </c>
      <c r="B250" s="72"/>
      <c r="C250" s="44"/>
      <c r="D250" s="220"/>
      <c r="E250" s="44"/>
      <c r="F250" s="220"/>
      <c r="G250" s="44"/>
      <c r="H250" s="220"/>
      <c r="I250" s="44"/>
      <c r="J250" s="250"/>
      <c r="K250" s="3"/>
      <c r="L250" s="3"/>
      <c r="M250" s="3"/>
      <c r="N250" s="3"/>
      <c r="O250" s="3"/>
      <c r="P250" s="3"/>
      <c r="Q250" s="3"/>
    </row>
    <row r="251" spans="1:17" s="58" customFormat="1" ht="25.05" customHeight="1" x14ac:dyDescent="0.25">
      <c r="A251" s="98" t="s">
        <v>370</v>
      </c>
      <c r="B251" s="73"/>
      <c r="C251" s="44"/>
      <c r="D251" s="221"/>
      <c r="E251" s="44"/>
      <c r="F251" s="221"/>
      <c r="G251" s="44"/>
      <c r="H251" s="221"/>
      <c r="I251" s="44"/>
      <c r="J251" s="250"/>
      <c r="K251" s="3"/>
      <c r="L251" s="3"/>
      <c r="M251" s="3"/>
      <c r="N251" s="3"/>
      <c r="O251" s="3"/>
      <c r="P251" s="3"/>
      <c r="Q251" s="3"/>
    </row>
    <row r="252" spans="1:17" s="58" customFormat="1" ht="25.05" customHeight="1" x14ac:dyDescent="0.25">
      <c r="A252" s="99" t="s">
        <v>371</v>
      </c>
      <c r="B252" s="78">
        <f>-B239</f>
        <v>0</v>
      </c>
      <c r="C252" s="44"/>
      <c r="D252" s="224">
        <f>-D239</f>
        <v>0</v>
      </c>
      <c r="E252" s="44"/>
      <c r="F252" s="224">
        <f>-F239</f>
        <v>0</v>
      </c>
      <c r="G252" s="44"/>
      <c r="H252" s="224">
        <f>-H239</f>
        <v>0</v>
      </c>
      <c r="I252" s="44"/>
      <c r="J252" s="250"/>
      <c r="K252" s="3"/>
      <c r="L252" s="3"/>
      <c r="M252" s="3"/>
      <c r="N252" s="3"/>
      <c r="O252" s="3"/>
      <c r="P252" s="3"/>
      <c r="Q252" s="3"/>
    </row>
    <row r="253" spans="1:17" s="58" customFormat="1" ht="25.05" customHeight="1" x14ac:dyDescent="0.25">
      <c r="A253" s="99" t="s">
        <v>372</v>
      </c>
      <c r="B253" s="79">
        <f>SUM(B251:B252)</f>
        <v>0</v>
      </c>
      <c r="C253" s="44"/>
      <c r="D253" s="225">
        <f>SUM(D251:D252)</f>
        <v>0</v>
      </c>
      <c r="E253" s="44"/>
      <c r="F253" s="225">
        <f>SUM(F251:F252)</f>
        <v>0</v>
      </c>
      <c r="G253" s="44"/>
      <c r="H253" s="225">
        <f>SUM(H251:H252)</f>
        <v>0</v>
      </c>
      <c r="I253" s="44"/>
      <c r="J253" s="250"/>
      <c r="K253" s="3"/>
      <c r="L253" s="3"/>
      <c r="M253" s="3"/>
      <c r="N253" s="3"/>
      <c r="O253" s="3"/>
      <c r="P253" s="3"/>
      <c r="Q253" s="3"/>
    </row>
    <row r="254" spans="1:17" s="58" customFormat="1" ht="25.05" customHeight="1" x14ac:dyDescent="0.25">
      <c r="A254" s="98" t="s">
        <v>373</v>
      </c>
      <c r="B254" s="80">
        <f>'Vuosi 2020'!B251</f>
        <v>0</v>
      </c>
      <c r="C254" s="44"/>
      <c r="D254" s="226">
        <f>'Vuosi 2020'!D251</f>
        <v>0</v>
      </c>
      <c r="E254" s="44"/>
      <c r="F254" s="226">
        <f>'Vuosi 2020'!F251</f>
        <v>0</v>
      </c>
      <c r="G254" s="44"/>
      <c r="H254" s="226">
        <f>'Vuosi 2020'!H251</f>
        <v>0</v>
      </c>
      <c r="I254" s="44"/>
      <c r="J254" s="250"/>
      <c r="K254" s="3"/>
      <c r="L254" s="3"/>
      <c r="M254" s="3"/>
      <c r="N254" s="3"/>
      <c r="O254" s="3"/>
      <c r="P254" s="3"/>
      <c r="Q254" s="3"/>
    </row>
    <row r="255" spans="1:17" s="58" customFormat="1" ht="25.05" customHeight="1" x14ac:dyDescent="0.25">
      <c r="A255" s="100" t="s">
        <v>374</v>
      </c>
      <c r="B255" s="75">
        <f>B253-B254</f>
        <v>0</v>
      </c>
      <c r="C255" s="44"/>
      <c r="D255" s="222">
        <f>D253-D254</f>
        <v>0</v>
      </c>
      <c r="E255" s="44"/>
      <c r="F255" s="222">
        <f>F253-F254</f>
        <v>0</v>
      </c>
      <c r="G255" s="44"/>
      <c r="H255" s="222">
        <f>H253-H254</f>
        <v>0</v>
      </c>
      <c r="I255" s="44"/>
      <c r="J255" s="250"/>
      <c r="K255" s="3"/>
      <c r="L255" s="3"/>
      <c r="M255" s="3"/>
      <c r="N255" s="3"/>
      <c r="O255" s="3"/>
      <c r="P255" s="3"/>
      <c r="Q255" s="3"/>
    </row>
    <row r="256" spans="1:17" s="58" customFormat="1" ht="25.05" customHeight="1" x14ac:dyDescent="0.25">
      <c r="A256" s="99" t="s">
        <v>375</v>
      </c>
      <c r="B256" s="76">
        <f>B41+B83+B113-B170-B174</f>
        <v>0</v>
      </c>
      <c r="C256" s="44"/>
      <c r="D256" s="223">
        <f>D41+D83+D113-D170-D174</f>
        <v>0</v>
      </c>
      <c r="E256" s="44"/>
      <c r="F256" s="223">
        <f>F41+F83+F113-F170-F174</f>
        <v>0</v>
      </c>
      <c r="G256" s="44"/>
      <c r="H256" s="223">
        <f>H41+H83+H113-H170-H174</f>
        <v>0</v>
      </c>
      <c r="I256" s="44"/>
      <c r="J256" s="250"/>
      <c r="K256" s="3"/>
      <c r="L256" s="3"/>
      <c r="M256" s="3"/>
      <c r="N256" s="3"/>
      <c r="O256" s="3"/>
      <c r="P256" s="3"/>
      <c r="Q256" s="3"/>
    </row>
    <row r="257" spans="1:17" s="58" customFormat="1" ht="25.05" customHeight="1" x14ac:dyDescent="0.25">
      <c r="A257" s="99" t="s">
        <v>376</v>
      </c>
      <c r="B257" s="76">
        <f>B196</f>
        <v>0</v>
      </c>
      <c r="C257" s="44"/>
      <c r="D257" s="223">
        <f>D196</f>
        <v>0</v>
      </c>
      <c r="E257" s="44"/>
      <c r="F257" s="223">
        <f>F196</f>
        <v>0</v>
      </c>
      <c r="G257" s="44"/>
      <c r="H257" s="223">
        <f>H196</f>
        <v>0</v>
      </c>
      <c r="I257" s="44"/>
      <c r="J257" s="250"/>
      <c r="K257" s="3"/>
      <c r="L257" s="3"/>
      <c r="M257" s="3"/>
      <c r="N257" s="3"/>
      <c r="O257" s="3"/>
      <c r="P257" s="3"/>
      <c r="Q257" s="3"/>
    </row>
    <row r="258" spans="1:17" s="58" customFormat="1" ht="25.05" customHeight="1" x14ac:dyDescent="0.25">
      <c r="A258" s="99" t="s">
        <v>377</v>
      </c>
      <c r="B258" s="76">
        <f>B205</f>
        <v>0</v>
      </c>
      <c r="C258" s="44"/>
      <c r="D258" s="223">
        <f>D205</f>
        <v>0</v>
      </c>
      <c r="E258" s="44"/>
      <c r="F258" s="223">
        <f>F205</f>
        <v>0</v>
      </c>
      <c r="G258" s="44"/>
      <c r="H258" s="223">
        <f>H205</f>
        <v>0</v>
      </c>
      <c r="I258" s="44"/>
      <c r="J258" s="250"/>
      <c r="K258" s="3"/>
      <c r="L258" s="3"/>
      <c r="M258" s="3"/>
      <c r="N258" s="3"/>
      <c r="O258" s="3"/>
      <c r="P258" s="3"/>
      <c r="Q258" s="3"/>
    </row>
    <row r="259" spans="1:17" s="58" customFormat="1" ht="25.05" customHeight="1" x14ac:dyDescent="0.25">
      <c r="A259" s="99" t="s">
        <v>372</v>
      </c>
      <c r="B259" s="81">
        <f>SUM(B256:B258)</f>
        <v>0</v>
      </c>
      <c r="C259" s="44"/>
      <c r="D259" s="227">
        <f>SUM(D256:D258)</f>
        <v>0</v>
      </c>
      <c r="E259" s="44"/>
      <c r="F259" s="227">
        <f>SUM(F256:F258)</f>
        <v>0</v>
      </c>
      <c r="G259" s="44"/>
      <c r="H259" s="227">
        <f>SUM(H256:H258)</f>
        <v>0</v>
      </c>
      <c r="I259" s="44"/>
      <c r="J259" s="250"/>
      <c r="K259" s="3"/>
      <c r="L259" s="3"/>
      <c r="M259" s="3"/>
      <c r="N259" s="3"/>
      <c r="O259" s="3"/>
      <c r="P259" s="3"/>
      <c r="Q259" s="3"/>
    </row>
    <row r="260" spans="1:17" s="58" customFormat="1" ht="25.05" customHeight="1" x14ac:dyDescent="0.25">
      <c r="A260" s="99" t="s">
        <v>368</v>
      </c>
      <c r="B260" s="79">
        <f>ROUNDDOWN(IF(B259&gt;0,B255-B259,-B255-B259),2)</f>
        <v>0</v>
      </c>
      <c r="C260" s="214" t="str">
        <f>IF((B260)=0,"",IF((B260)&lt;&gt;0,"Laskelman investonnit on täsmättävä kahden tilikauden välillä tapahtuneeseen muutokseen!"))</f>
        <v/>
      </c>
      <c r="D260" s="225">
        <f>ROUNDDOWN(IF(D259&gt;0,D255-D259,-D255-D259),2)</f>
        <v>0</v>
      </c>
      <c r="E260" s="44"/>
      <c r="F260" s="225">
        <f>ROUNDDOWN(IF(F259&gt;0,F255-F259,-F255-F259),2)</f>
        <v>0</v>
      </c>
      <c r="G260" s="44"/>
      <c r="H260" s="225">
        <f>ROUNDDOWN(IF(H259&gt;0,H255-H259,-H255-H259),2)</f>
        <v>0</v>
      </c>
      <c r="I260" s="44"/>
      <c r="J260" s="250"/>
      <c r="K260" s="3"/>
      <c r="L260" s="3"/>
      <c r="M260" s="3"/>
      <c r="N260" s="3"/>
      <c r="O260" s="3"/>
      <c r="P260" s="3"/>
      <c r="Q260" s="3"/>
    </row>
    <row r="261" spans="1:17" s="58" customFormat="1" ht="25.05" customHeight="1" x14ac:dyDescent="0.25">
      <c r="A261" s="121" t="s">
        <v>378</v>
      </c>
      <c r="B261" s="82"/>
      <c r="C261" s="44"/>
      <c r="D261" s="228"/>
      <c r="E261" s="44"/>
      <c r="F261" s="228"/>
      <c r="G261" s="44"/>
      <c r="H261" s="228"/>
      <c r="I261" s="44"/>
      <c r="J261" s="250"/>
      <c r="K261" s="3"/>
      <c r="L261" s="3"/>
      <c r="M261" s="3"/>
      <c r="N261" s="3"/>
      <c r="O261" s="3"/>
      <c r="P261" s="3"/>
      <c r="Q261" s="3"/>
    </row>
    <row r="262" spans="1:17" s="58" customFormat="1" ht="25.05" customHeight="1" x14ac:dyDescent="0.25">
      <c r="A262" s="101" t="s">
        <v>379</v>
      </c>
      <c r="B262" s="83"/>
      <c r="C262" s="44"/>
      <c r="D262" s="229"/>
      <c r="E262" s="44"/>
      <c r="F262" s="229"/>
      <c r="G262" s="44"/>
      <c r="H262" s="229"/>
      <c r="I262" s="44"/>
      <c r="J262" s="250"/>
      <c r="K262" s="3"/>
      <c r="L262" s="3"/>
      <c r="M262" s="3"/>
      <c r="N262" s="3"/>
      <c r="O262" s="3"/>
      <c r="P262" s="3"/>
      <c r="Q262" s="3"/>
    </row>
    <row r="263" spans="1:17" s="58" customFormat="1" ht="25.05" customHeight="1" x14ac:dyDescent="0.25">
      <c r="A263" s="99" t="s">
        <v>380</v>
      </c>
      <c r="B263" s="80">
        <f>-B228</f>
        <v>0</v>
      </c>
      <c r="C263" s="44"/>
      <c r="D263" s="226">
        <f>-D228</f>
        <v>0</v>
      </c>
      <c r="E263" s="44"/>
      <c r="F263" s="226">
        <f>-F228</f>
        <v>0</v>
      </c>
      <c r="G263" s="44"/>
      <c r="H263" s="226">
        <f>-H228</f>
        <v>0</v>
      </c>
      <c r="I263" s="44"/>
      <c r="J263" s="250"/>
      <c r="K263" s="3"/>
      <c r="L263" s="3"/>
      <c r="M263" s="3"/>
      <c r="N263" s="3"/>
      <c r="O263" s="3"/>
      <c r="P263" s="3"/>
      <c r="Q263" s="3"/>
    </row>
    <row r="264" spans="1:17" s="58" customFormat="1" ht="25.05" customHeight="1" x14ac:dyDescent="0.25">
      <c r="A264" s="99" t="s">
        <v>372</v>
      </c>
      <c r="B264" s="79">
        <f>SUM(B262:B263)</f>
        <v>0</v>
      </c>
      <c r="C264" s="44"/>
      <c r="D264" s="225">
        <f>SUM(D262:D263)</f>
        <v>0</v>
      </c>
      <c r="E264" s="44"/>
      <c r="F264" s="225">
        <f>SUM(F262:F263)</f>
        <v>0</v>
      </c>
      <c r="G264" s="44"/>
      <c r="H264" s="225">
        <f>SUM(H262:H263)</f>
        <v>0</v>
      </c>
      <c r="I264" s="44"/>
      <c r="J264" s="250"/>
      <c r="K264" s="3"/>
      <c r="L264" s="3"/>
      <c r="M264" s="3"/>
      <c r="N264" s="3"/>
      <c r="O264" s="3"/>
      <c r="P264" s="3"/>
      <c r="Q264" s="3"/>
    </row>
    <row r="265" spans="1:17" s="58" customFormat="1" ht="25.05" customHeight="1" x14ac:dyDescent="0.25">
      <c r="A265" s="99" t="s">
        <v>381</v>
      </c>
      <c r="B265" s="83">
        <f>'Vuosi 2020'!B262</f>
        <v>0</v>
      </c>
      <c r="C265" s="44"/>
      <c r="D265" s="229">
        <f>'Vuosi 2020'!D262</f>
        <v>0</v>
      </c>
      <c r="E265" s="44"/>
      <c r="F265" s="229">
        <f>'Vuosi 2020'!F262</f>
        <v>0</v>
      </c>
      <c r="G265" s="44"/>
      <c r="H265" s="229">
        <f>'Vuosi 2020'!H262</f>
        <v>0</v>
      </c>
      <c r="I265" s="44"/>
      <c r="J265" s="250"/>
      <c r="K265" s="3"/>
      <c r="L265" s="3"/>
      <c r="M265" s="3"/>
      <c r="N265" s="3"/>
      <c r="O265" s="3"/>
      <c r="P265" s="3"/>
      <c r="Q265" s="3"/>
    </row>
    <row r="266" spans="1:17" s="58" customFormat="1" ht="25.05" customHeight="1" x14ac:dyDescent="0.25">
      <c r="A266" s="99" t="s">
        <v>382</v>
      </c>
      <c r="B266" s="74">
        <f>'Vuosi 2020'!B263</f>
        <v>0</v>
      </c>
      <c r="C266" s="44"/>
      <c r="D266" s="191">
        <f>'Vuosi 2020'!D263</f>
        <v>0</v>
      </c>
      <c r="E266" s="44"/>
      <c r="F266" s="191">
        <f>'Vuosi 2020'!F263</f>
        <v>0</v>
      </c>
      <c r="G266" s="44"/>
      <c r="H266" s="191">
        <f>'Vuosi 2020'!H263</f>
        <v>0</v>
      </c>
      <c r="I266" s="44"/>
      <c r="J266" s="250"/>
      <c r="K266" s="3"/>
      <c r="L266" s="3"/>
      <c r="M266" s="3"/>
      <c r="N266" s="3"/>
      <c r="O266" s="3"/>
      <c r="P266" s="3"/>
      <c r="Q266" s="3"/>
    </row>
    <row r="267" spans="1:17" s="58" customFormat="1" ht="25.05" customHeight="1" x14ac:dyDescent="0.25">
      <c r="A267" s="99" t="s">
        <v>372</v>
      </c>
      <c r="B267" s="84">
        <f>SUM(B265:B266)</f>
        <v>0</v>
      </c>
      <c r="C267" s="44"/>
      <c r="D267" s="230">
        <f>SUM(D265:D266)</f>
        <v>0</v>
      </c>
      <c r="E267" s="44"/>
      <c r="F267" s="230">
        <f>SUM(F265:F266)</f>
        <v>0</v>
      </c>
      <c r="G267" s="44"/>
      <c r="H267" s="230">
        <f>SUM(H265:H266)</f>
        <v>0</v>
      </c>
      <c r="I267" s="44"/>
      <c r="J267" s="250"/>
      <c r="K267" s="3"/>
      <c r="L267" s="3"/>
      <c r="M267" s="3"/>
      <c r="N267" s="3"/>
      <c r="O267" s="3"/>
      <c r="P267" s="3"/>
      <c r="Q267" s="3"/>
    </row>
    <row r="268" spans="1:17" s="58" customFormat="1" ht="25.05" customHeight="1" x14ac:dyDescent="0.25">
      <c r="A268" s="100" t="s">
        <v>383</v>
      </c>
      <c r="B268" s="75">
        <f>B264-B267</f>
        <v>0</v>
      </c>
      <c r="C268" s="44"/>
      <c r="D268" s="222">
        <f>D264-D267</f>
        <v>0</v>
      </c>
      <c r="E268" s="44"/>
      <c r="F268" s="222">
        <f>F264-F267</f>
        <v>0</v>
      </c>
      <c r="G268" s="44"/>
      <c r="H268" s="222">
        <f>H264-H267</f>
        <v>0</v>
      </c>
      <c r="I268" s="44"/>
      <c r="J268" s="250"/>
      <c r="K268" s="3"/>
      <c r="L268" s="3"/>
      <c r="M268" s="3"/>
      <c r="N268" s="3"/>
      <c r="O268" s="3"/>
      <c r="P268" s="3"/>
      <c r="Q268" s="3"/>
    </row>
    <row r="269" spans="1:17" s="58" customFormat="1" ht="25.05" customHeight="1" x14ac:dyDescent="0.25">
      <c r="A269" s="101" t="s">
        <v>384</v>
      </c>
      <c r="B269" s="79">
        <f>B47+B48-B53-B54+B90+B91-B96-B97-B129-B160-B161+B171</f>
        <v>0</v>
      </c>
      <c r="C269" s="44"/>
      <c r="D269" s="225">
        <f>D47+D48-D53-D54+D90+D91-D96-D97-D129-D160-D161+D171</f>
        <v>0</v>
      </c>
      <c r="E269" s="44"/>
      <c r="F269" s="225">
        <f>F47+F48-F53-F54+F90+F91-F96-F97-F129-F160-F161+F171</f>
        <v>0</v>
      </c>
      <c r="G269" s="44"/>
      <c r="H269" s="225">
        <f>H47+H48-H53-H54+H90+H91-H96-H97-H129-H160-H161+H171</f>
        <v>0</v>
      </c>
      <c r="I269" s="44"/>
      <c r="J269" s="250"/>
      <c r="K269" s="3"/>
      <c r="L269" s="3"/>
      <c r="M269" s="3"/>
      <c r="N269" s="3"/>
      <c r="O269" s="3"/>
      <c r="P269" s="3"/>
      <c r="Q269" s="3"/>
    </row>
    <row r="270" spans="1:17" s="58" customFormat="1" ht="25.05" customHeight="1" x14ac:dyDescent="0.25">
      <c r="A270" s="99" t="s">
        <v>385</v>
      </c>
      <c r="B270" s="76">
        <f>B195</f>
        <v>0</v>
      </c>
      <c r="C270" s="44"/>
      <c r="D270" s="223">
        <f>D195</f>
        <v>0</v>
      </c>
      <c r="E270" s="44"/>
      <c r="F270" s="223">
        <f>F195</f>
        <v>0</v>
      </c>
      <c r="G270" s="44"/>
      <c r="H270" s="223">
        <f>H195</f>
        <v>0</v>
      </c>
      <c r="I270" s="44"/>
      <c r="J270" s="250"/>
      <c r="K270" s="3"/>
      <c r="L270" s="3"/>
      <c r="M270" s="3"/>
      <c r="N270" s="3"/>
      <c r="O270" s="3"/>
      <c r="P270" s="3"/>
      <c r="Q270" s="3"/>
    </row>
    <row r="271" spans="1:17" s="58" customFormat="1" ht="25.05" customHeight="1" x14ac:dyDescent="0.25">
      <c r="A271" s="99" t="s">
        <v>386</v>
      </c>
      <c r="B271" s="84">
        <f>B204</f>
        <v>0</v>
      </c>
      <c r="C271" s="44"/>
      <c r="D271" s="230">
        <f>D204</f>
        <v>0</v>
      </c>
      <c r="E271" s="44"/>
      <c r="F271" s="230">
        <f>F204</f>
        <v>0</v>
      </c>
      <c r="G271" s="44"/>
      <c r="H271" s="230">
        <f>H204</f>
        <v>0</v>
      </c>
      <c r="I271" s="44"/>
      <c r="J271" s="250"/>
      <c r="K271" s="3"/>
      <c r="L271" s="3"/>
      <c r="M271" s="3"/>
      <c r="N271" s="3"/>
      <c r="O271" s="3"/>
      <c r="P271" s="3"/>
      <c r="Q271" s="3"/>
    </row>
    <row r="272" spans="1:17" s="58" customFormat="1" ht="25.05" customHeight="1" x14ac:dyDescent="0.25">
      <c r="A272" s="99" t="s">
        <v>372</v>
      </c>
      <c r="B272" s="79">
        <f>SUM(B269:B271)</f>
        <v>0</v>
      </c>
      <c r="C272" s="44"/>
      <c r="D272" s="225">
        <f>SUM(D269:D271)</f>
        <v>0</v>
      </c>
      <c r="E272" s="44"/>
      <c r="F272" s="225">
        <f>SUM(F269:F271)</f>
        <v>0</v>
      </c>
      <c r="G272" s="44"/>
      <c r="H272" s="225">
        <f>SUM(H269:H271)</f>
        <v>0</v>
      </c>
      <c r="I272" s="44"/>
      <c r="J272" s="250"/>
      <c r="K272" s="3"/>
      <c r="L272" s="3"/>
      <c r="M272" s="3"/>
      <c r="N272" s="3"/>
      <c r="O272" s="3"/>
      <c r="P272" s="3"/>
      <c r="Q272" s="3"/>
    </row>
    <row r="273" spans="1:17" s="58" customFormat="1" ht="25.05" customHeight="1" x14ac:dyDescent="0.25">
      <c r="A273" s="99" t="s">
        <v>368</v>
      </c>
      <c r="B273" s="76">
        <f>ROUNDDOWN(IF(B268&gt;0,B268-B272,-B268+B272),2)</f>
        <v>0</v>
      </c>
      <c r="C273" s="214" t="str">
        <f>IF((B273)=0,"",IF((B273)&lt;&gt;0,"Lainojen lyhennykset ja nostot on täsmättävä kahden tilikauden välillä tapahtuneeseen lainojen muutokseen!"))</f>
        <v/>
      </c>
      <c r="D273" s="223">
        <f>ROUNDDOWN(IF(D268&gt;0,D268-D272,-D268+D272),2)</f>
        <v>0</v>
      </c>
      <c r="E273" s="44"/>
      <c r="F273" s="223">
        <f>ROUNDDOWN(IF(F268&gt;0,F268-F272,-F268+F272),2)</f>
        <v>0</v>
      </c>
      <c r="G273" s="44"/>
      <c r="H273" s="223">
        <f>ROUNDDOWN(IF(H268&gt;0,H268-H272,-H268+H272),2)</f>
        <v>0</v>
      </c>
      <c r="I273" s="44"/>
      <c r="J273" s="250"/>
      <c r="K273" s="3"/>
      <c r="L273" s="3"/>
      <c r="M273" s="3"/>
      <c r="N273" s="3"/>
      <c r="O273" s="3"/>
      <c r="P273" s="3"/>
      <c r="Q273" s="3"/>
    </row>
    <row r="274" spans="1:17" s="58" customFormat="1" ht="25.05" customHeight="1" x14ac:dyDescent="0.25">
      <c r="A274" s="122" t="s">
        <v>387</v>
      </c>
      <c r="B274" s="85"/>
      <c r="C274" s="44"/>
      <c r="D274" s="231"/>
      <c r="E274" s="44"/>
      <c r="F274" s="231"/>
      <c r="G274" s="44"/>
      <c r="H274" s="231"/>
      <c r="I274" s="44"/>
      <c r="J274" s="250"/>
      <c r="K274" s="3"/>
      <c r="L274" s="3"/>
      <c r="M274" s="3"/>
      <c r="N274" s="3"/>
      <c r="O274" s="3"/>
      <c r="P274" s="3"/>
      <c r="Q274" s="3"/>
    </row>
    <row r="275" spans="1:17" s="58" customFormat="1" ht="32.4" customHeight="1" x14ac:dyDescent="0.25">
      <c r="A275" s="99" t="s">
        <v>388</v>
      </c>
      <c r="B275" s="73"/>
      <c r="C275" s="44"/>
      <c r="D275" s="221"/>
      <c r="E275" s="44"/>
      <c r="F275" s="221"/>
      <c r="G275" s="44"/>
      <c r="H275" s="221"/>
      <c r="I275" s="44"/>
      <c r="J275" s="250"/>
      <c r="K275" s="3"/>
      <c r="L275" s="3"/>
      <c r="M275" s="3"/>
      <c r="N275" s="3"/>
      <c r="O275" s="3"/>
      <c r="P275" s="3"/>
      <c r="Q275" s="3"/>
    </row>
    <row r="276" spans="1:17" s="58" customFormat="1" ht="32.4" customHeight="1" x14ac:dyDescent="0.25">
      <c r="A276" s="99" t="s">
        <v>389</v>
      </c>
      <c r="B276" s="80">
        <f>'Vuosi 2020'!B275</f>
        <v>0</v>
      </c>
      <c r="C276" s="44"/>
      <c r="D276" s="226">
        <f>'Vuosi 2020'!D275</f>
        <v>0</v>
      </c>
      <c r="E276" s="44"/>
      <c r="F276" s="226">
        <f>'Vuosi 2020'!F275</f>
        <v>0</v>
      </c>
      <c r="G276" s="44"/>
      <c r="H276" s="226">
        <f>'Vuosi 2020'!H275</f>
        <v>0</v>
      </c>
      <c r="I276" s="44"/>
      <c r="J276" s="250"/>
      <c r="K276" s="3"/>
      <c r="L276" s="3"/>
      <c r="M276" s="3"/>
      <c r="N276" s="3"/>
      <c r="O276" s="3"/>
      <c r="P276" s="3"/>
      <c r="Q276" s="3"/>
    </row>
    <row r="277" spans="1:17" s="58" customFormat="1" ht="25.05" customHeight="1" x14ac:dyDescent="0.25">
      <c r="A277" s="100" t="s">
        <v>390</v>
      </c>
      <c r="B277" s="75">
        <f>B275-B276</f>
        <v>0</v>
      </c>
      <c r="C277" s="44"/>
      <c r="D277" s="222">
        <f>D275-D276</f>
        <v>0</v>
      </c>
      <c r="E277" s="14"/>
      <c r="F277" s="222">
        <f>F275-F276</f>
        <v>0</v>
      </c>
      <c r="G277" s="44"/>
      <c r="H277" s="222">
        <f>H275-H276</f>
        <v>0</v>
      </c>
      <c r="I277" s="44"/>
      <c r="J277" s="250"/>
      <c r="K277" s="3"/>
      <c r="L277" s="3"/>
      <c r="M277" s="3"/>
      <c r="N277" s="3"/>
      <c r="O277" s="3"/>
      <c r="P277" s="3"/>
      <c r="Q277" s="3"/>
    </row>
    <row r="278" spans="1:17" s="58" customFormat="1" ht="25.05" customHeight="1" x14ac:dyDescent="0.25">
      <c r="A278" s="207" t="s">
        <v>391</v>
      </c>
      <c r="B278" s="73">
        <f>B125-B130+B141-B145+B173</f>
        <v>0</v>
      </c>
      <c r="C278" s="44"/>
      <c r="D278" s="221">
        <f>D125-D130+D141-D145+D173</f>
        <v>0</v>
      </c>
      <c r="E278" s="14"/>
      <c r="F278" s="221">
        <f>F125-F130+F141-F145+F173</f>
        <v>0</v>
      </c>
      <c r="G278" s="44"/>
      <c r="H278" s="221">
        <f>H125-H130+H141-H145+H173</f>
        <v>0</v>
      </c>
      <c r="I278" s="44"/>
      <c r="J278" s="250"/>
      <c r="K278" s="3"/>
      <c r="L278" s="3"/>
      <c r="M278" s="3"/>
      <c r="N278" s="3"/>
      <c r="O278" s="3"/>
      <c r="P278" s="3"/>
      <c r="Q278" s="3"/>
    </row>
    <row r="279" spans="1:17" s="58" customFormat="1" ht="25.05" customHeight="1" x14ac:dyDescent="0.25">
      <c r="A279" s="102" t="s">
        <v>392</v>
      </c>
      <c r="B279" s="73"/>
      <c r="C279" s="44"/>
      <c r="D279" s="221"/>
      <c r="E279" s="20"/>
      <c r="F279" s="221"/>
      <c r="G279" s="44"/>
      <c r="H279" s="221"/>
      <c r="I279" s="44"/>
      <c r="J279" s="250"/>
      <c r="K279" s="3"/>
      <c r="L279" s="3"/>
      <c r="M279" s="3"/>
      <c r="N279" s="3"/>
      <c r="O279" s="3"/>
      <c r="P279" s="3"/>
      <c r="Q279" s="3"/>
    </row>
    <row r="280" spans="1:17" s="58" customFormat="1" ht="25.05" customHeight="1" x14ac:dyDescent="0.25">
      <c r="A280" s="102" t="s">
        <v>393</v>
      </c>
      <c r="B280" s="73"/>
      <c r="C280" s="44"/>
      <c r="D280" s="221"/>
      <c r="E280" s="14"/>
      <c r="F280" s="221"/>
      <c r="G280" s="44"/>
      <c r="H280" s="221"/>
      <c r="I280" s="44"/>
      <c r="J280" s="250"/>
      <c r="K280" s="3"/>
      <c r="L280" s="3"/>
      <c r="M280" s="3"/>
      <c r="N280" s="3"/>
      <c r="O280" s="3"/>
      <c r="P280" s="3"/>
      <c r="Q280" s="3"/>
    </row>
    <row r="281" spans="1:17" s="58" customFormat="1" ht="25.05" customHeight="1" x14ac:dyDescent="0.25">
      <c r="A281" s="102" t="s">
        <v>372</v>
      </c>
      <c r="B281" s="86">
        <f>SUM(B278:B280)</f>
        <v>0</v>
      </c>
      <c r="C281" s="44"/>
      <c r="D281" s="232">
        <f>SUM(D278:D280)</f>
        <v>0</v>
      </c>
      <c r="E281" s="20"/>
      <c r="F281" s="232">
        <f>SUM(F278:F280)</f>
        <v>0</v>
      </c>
      <c r="G281" s="44"/>
      <c r="H281" s="232">
        <f>SUM(H278:H280)</f>
        <v>0</v>
      </c>
      <c r="I281" s="44"/>
      <c r="J281" s="250"/>
      <c r="K281" s="3"/>
      <c r="L281" s="3"/>
      <c r="M281" s="3"/>
      <c r="N281" s="3"/>
      <c r="O281" s="3"/>
      <c r="P281" s="3"/>
      <c r="Q281" s="3"/>
    </row>
    <row r="282" spans="1:17" s="58" customFormat="1" ht="25.05" customHeight="1" x14ac:dyDescent="0.25">
      <c r="A282" s="101" t="s">
        <v>368</v>
      </c>
      <c r="B282" s="79">
        <f>ROUNDDOWN(B277-B281,2)</f>
        <v>0</v>
      </c>
      <c r="C282" s="214" t="str">
        <f>IF((B282)=0,"",IF((B282)&lt;&gt;0,"Opo:n muutokset on täsmättävä kahden tilikauden välillä tapahtuneeseen muutokseen!"))</f>
        <v/>
      </c>
      <c r="D282" s="225">
        <f>ROUNDDOWN(D277-D281,2)</f>
        <v>0</v>
      </c>
      <c r="E282" s="17"/>
      <c r="F282" s="225">
        <f>ROUNDDOWN(F277-F281,2)</f>
        <v>0</v>
      </c>
      <c r="G282" s="44"/>
      <c r="H282" s="225">
        <f>ROUNDDOWN(H277-H281,2)</f>
        <v>0</v>
      </c>
      <c r="I282" s="44"/>
      <c r="J282" s="250"/>
      <c r="K282" s="3"/>
      <c r="L282" s="3"/>
      <c r="M282" s="3"/>
      <c r="N282" s="3"/>
      <c r="O282" s="3"/>
      <c r="P282" s="3"/>
      <c r="Q282" s="3"/>
    </row>
    <row r="283" spans="1:17" s="58" customFormat="1" ht="25.05" customHeight="1" x14ac:dyDescent="0.25">
      <c r="A283" s="121" t="s">
        <v>394</v>
      </c>
      <c r="B283" s="82"/>
      <c r="C283" s="44"/>
      <c r="D283" s="228"/>
      <c r="E283" s="14"/>
      <c r="F283" s="228"/>
      <c r="G283" s="44"/>
      <c r="H283" s="228"/>
      <c r="I283" s="44"/>
      <c r="J283" s="250"/>
      <c r="K283" s="3"/>
      <c r="L283" s="3"/>
      <c r="M283" s="3"/>
      <c r="N283" s="3"/>
      <c r="O283" s="3"/>
      <c r="P283" s="3"/>
      <c r="Q283" s="3"/>
    </row>
    <row r="284" spans="1:17" s="58" customFormat="1" ht="25.05" customHeight="1" x14ac:dyDescent="0.25">
      <c r="A284" s="99" t="s">
        <v>395</v>
      </c>
      <c r="B284" s="73"/>
      <c r="C284" s="44"/>
      <c r="D284" s="221"/>
      <c r="E284" s="14"/>
      <c r="F284" s="221"/>
      <c r="G284" s="44"/>
      <c r="H284" s="221"/>
      <c r="I284" s="44"/>
      <c r="J284" s="250"/>
      <c r="K284" s="3"/>
      <c r="L284" s="3"/>
      <c r="M284" s="3"/>
      <c r="N284" s="3"/>
      <c r="O284" s="3"/>
      <c r="P284" s="3"/>
      <c r="Q284" s="3"/>
    </row>
    <row r="285" spans="1:17" s="58" customFormat="1" ht="25.05" customHeight="1" x14ac:dyDescent="0.25">
      <c r="A285" s="99" t="s">
        <v>396</v>
      </c>
      <c r="B285" s="80">
        <f>'Vuosi 2020'!B284</f>
        <v>0</v>
      </c>
      <c r="C285" s="44"/>
      <c r="D285" s="226">
        <f>'Vuosi 2020'!D284</f>
        <v>0</v>
      </c>
      <c r="E285" s="20"/>
      <c r="F285" s="226">
        <f>'Vuosi 2020'!F284</f>
        <v>0</v>
      </c>
      <c r="G285" s="44"/>
      <c r="H285" s="226">
        <f>'Vuosi 2020'!H284</f>
        <v>0</v>
      </c>
      <c r="I285" s="44"/>
      <c r="J285" s="250"/>
      <c r="K285" s="3"/>
      <c r="L285" s="3"/>
      <c r="M285" s="3"/>
      <c r="N285" s="3"/>
      <c r="O285" s="3"/>
      <c r="P285" s="3"/>
      <c r="Q285" s="3"/>
    </row>
    <row r="286" spans="1:17" s="58" customFormat="1" ht="25.05" customHeight="1" x14ac:dyDescent="0.25">
      <c r="A286" s="123" t="s">
        <v>397</v>
      </c>
      <c r="B286" s="87">
        <f>B284-B285</f>
        <v>0</v>
      </c>
      <c r="C286" s="44"/>
      <c r="D286" s="233">
        <f>D284-D285</f>
        <v>0</v>
      </c>
      <c r="F286" s="233">
        <f>F284-F285</f>
        <v>0</v>
      </c>
      <c r="G286" s="44"/>
      <c r="H286" s="233">
        <f>H284-H285</f>
        <v>0</v>
      </c>
      <c r="I286" s="44"/>
      <c r="J286" s="250"/>
      <c r="K286" s="3"/>
      <c r="L286" s="3"/>
      <c r="M286" s="3"/>
      <c r="N286" s="3"/>
      <c r="O286" s="3"/>
      <c r="P286" s="3"/>
      <c r="Q286" s="3"/>
    </row>
    <row r="287" spans="1:17" s="58" customFormat="1" ht="25.05" customHeight="1" x14ac:dyDescent="0.25">
      <c r="A287" s="99" t="s">
        <v>398</v>
      </c>
      <c r="B287" s="80"/>
      <c r="C287" s="44"/>
      <c r="D287" s="226"/>
      <c r="F287" s="226"/>
      <c r="G287" s="44"/>
      <c r="H287" s="226"/>
      <c r="I287" s="44"/>
      <c r="J287" s="250"/>
      <c r="K287" s="3"/>
      <c r="L287" s="3"/>
      <c r="M287" s="3"/>
      <c r="N287" s="3"/>
      <c r="O287" s="3"/>
      <c r="P287" s="3"/>
      <c r="Q287" s="3"/>
    </row>
    <row r="288" spans="1:17" s="58" customFormat="1" ht="25.05" customHeight="1" x14ac:dyDescent="0.25">
      <c r="A288" s="99" t="s">
        <v>368</v>
      </c>
      <c r="B288" s="88">
        <f>ROUNDDOWN(IF(B286&gt;0,B286-B287,-B286-B287),2)</f>
        <v>0</v>
      </c>
      <c r="C288" s="44"/>
      <c r="D288" s="230">
        <f>ROUNDDOWN(IF(D286&gt;0,D286-D287,-D286-D287),2)</f>
        <v>0</v>
      </c>
      <c r="F288" s="230">
        <f>ROUNDDOWN(IF(F286&gt;0,F286-F287,-F286-F287),2)</f>
        <v>0</v>
      </c>
      <c r="G288" s="44"/>
      <c r="H288" s="230">
        <f>ROUNDDOWN(IF(H286&gt;0,H286-H287,-H286-H287),2)</f>
        <v>0</v>
      </c>
      <c r="I288" s="44"/>
      <c r="J288" s="250"/>
      <c r="K288" s="3"/>
      <c r="L288" s="3"/>
      <c r="M288" s="3"/>
      <c r="N288" s="3"/>
      <c r="O288" s="3"/>
      <c r="P288" s="3"/>
      <c r="Q288" s="3"/>
    </row>
    <row r="289" spans="1:17" s="58" customFormat="1" ht="25.05" customHeight="1" x14ac:dyDescent="0.25">
      <c r="A289" s="121" t="s">
        <v>399</v>
      </c>
      <c r="B289" s="82"/>
      <c r="C289" s="44"/>
      <c r="D289" s="44"/>
      <c r="G289" s="44"/>
      <c r="H289" s="44"/>
      <c r="I289" s="44"/>
      <c r="J289" s="250"/>
      <c r="K289" s="3"/>
      <c r="L289" s="3"/>
      <c r="M289" s="3"/>
      <c r="N289" s="3"/>
      <c r="O289" s="3"/>
      <c r="P289" s="3"/>
      <c r="Q289" s="3"/>
    </row>
    <row r="290" spans="1:17" s="58" customFormat="1" ht="25.05" customHeight="1" x14ac:dyDescent="0.25">
      <c r="A290" s="103" t="s">
        <v>400</v>
      </c>
      <c r="B290" s="89">
        <f>B59+B103+B119+B135+B150+B166+B169+B199+B208+B214</f>
        <v>0</v>
      </c>
      <c r="C290" s="44"/>
      <c r="D290" s="44"/>
      <c r="G290" s="44"/>
      <c r="H290" s="44"/>
      <c r="I290" s="44"/>
      <c r="J290" s="250"/>
      <c r="K290" s="3"/>
      <c r="L290" s="3"/>
      <c r="M290" s="3"/>
      <c r="N290" s="3"/>
      <c r="O290" s="3"/>
      <c r="P290" s="3"/>
      <c r="Q290" s="3"/>
    </row>
    <row r="291" spans="1:17" s="58" customFormat="1" ht="25.05" customHeight="1" x14ac:dyDescent="0.25">
      <c r="A291" s="103" t="s">
        <v>401</v>
      </c>
      <c r="B291" s="90">
        <f>B234</f>
        <v>0</v>
      </c>
      <c r="C291" s="44"/>
      <c r="D291" s="44"/>
      <c r="G291" s="44"/>
      <c r="H291" s="44"/>
      <c r="I291" s="44"/>
      <c r="J291" s="250"/>
      <c r="K291" s="3"/>
      <c r="L291" s="3"/>
      <c r="M291" s="3"/>
      <c r="N291" s="3"/>
      <c r="O291" s="3"/>
      <c r="P291" s="3"/>
      <c r="Q291" s="3"/>
    </row>
    <row r="292" spans="1:17" s="1" customFormat="1" ht="25.05" customHeight="1" x14ac:dyDescent="0.25">
      <c r="A292" s="124" t="s">
        <v>368</v>
      </c>
      <c r="B292" s="84">
        <f>ROUNDDOWN(B290-B291,2)</f>
        <v>0</v>
      </c>
      <c r="C292" s="214" t="str">
        <f>IF((B292)=0,"",IF((B292)&lt;&gt;0,"Edellisten tilikausien jäämät on täsmättävä edellisen tilikauden taseen rahoitusasemaan!"))</f>
        <v/>
      </c>
      <c r="D292" s="44"/>
      <c r="E292" s="58"/>
      <c r="F292" s="58"/>
      <c r="G292" s="44"/>
      <c r="H292" s="44"/>
      <c r="I292" s="44"/>
      <c r="J292" s="250"/>
      <c r="K292" s="3"/>
      <c r="L292" s="3"/>
      <c r="M292" s="3"/>
      <c r="N292" s="3"/>
      <c r="O292" s="3"/>
      <c r="P292" s="3"/>
      <c r="Q292" s="3"/>
    </row>
    <row r="293" spans="1:17" s="1" customFormat="1" ht="49.8" customHeight="1" x14ac:dyDescent="0.25">
      <c r="A293" s="47" t="s">
        <v>71</v>
      </c>
      <c r="B293" s="45"/>
      <c r="C293" s="69"/>
      <c r="D293" s="67"/>
      <c r="E293" s="44"/>
      <c r="F293" s="44"/>
      <c r="G293" s="44"/>
      <c r="H293" s="44"/>
      <c r="I293" s="44"/>
      <c r="J293" s="250"/>
      <c r="K293" s="3"/>
      <c r="L293" s="3"/>
      <c r="M293" s="3"/>
      <c r="N293" s="3"/>
      <c r="O293" s="3"/>
      <c r="P293" s="3"/>
      <c r="Q293" s="3"/>
    </row>
    <row r="294" spans="1:17" s="1" customFormat="1" ht="88.2" customHeight="1" x14ac:dyDescent="0.25">
      <c r="A294" s="92"/>
      <c r="B294"/>
      <c r="C294"/>
      <c r="D294"/>
      <c r="E294" s="44"/>
      <c r="F294" s="44"/>
      <c r="G294" s="44"/>
      <c r="H294" s="44"/>
      <c r="I294" s="44"/>
      <c r="J294" s="250"/>
      <c r="K294" s="3"/>
      <c r="L294" s="3"/>
      <c r="M294" s="3"/>
      <c r="N294" s="3"/>
      <c r="O294" s="3"/>
      <c r="P294" s="3"/>
      <c r="Q294" s="3"/>
    </row>
    <row r="295" spans="1:17" s="1" customFormat="1" x14ac:dyDescent="0.25">
      <c r="A295" s="45" t="s">
        <v>157</v>
      </c>
      <c r="B295" s="45"/>
      <c r="C295" s="69"/>
      <c r="D295" s="67"/>
      <c r="E295" s="44"/>
      <c r="F295" s="44"/>
      <c r="G295" s="44"/>
      <c r="H295" s="44"/>
      <c r="I295" s="44"/>
      <c r="J295" s="250"/>
      <c r="K295" s="3"/>
      <c r="L295" s="3"/>
      <c r="M295" s="3"/>
      <c r="N295" s="3"/>
      <c r="O295" s="3"/>
      <c r="P295" s="3"/>
      <c r="Q295" s="3"/>
    </row>
    <row r="296" spans="1:17" s="1" customFormat="1" ht="47.4" customHeight="1" x14ac:dyDescent="0.25">
      <c r="A296" s="146" t="s">
        <v>402</v>
      </c>
      <c r="B296" s="53"/>
      <c r="C296" s="58"/>
      <c r="D296" s="58"/>
      <c r="E296" s="44"/>
      <c r="F296" s="44"/>
      <c r="G296" s="44"/>
      <c r="H296" s="44"/>
      <c r="I296" s="44"/>
      <c r="J296" s="250"/>
      <c r="K296" s="3"/>
      <c r="L296" s="3"/>
      <c r="M296" s="3"/>
      <c r="N296" s="3"/>
      <c r="O296" s="3"/>
      <c r="P296" s="3"/>
      <c r="Q296" s="3"/>
    </row>
    <row r="297" spans="1:17" s="1" customFormat="1" ht="103.8" customHeight="1" x14ac:dyDescent="0.25">
      <c r="A297" s="91" t="s">
        <v>406</v>
      </c>
      <c r="B297"/>
      <c r="C297"/>
      <c r="D297"/>
      <c r="E297" s="44"/>
      <c r="F297" s="44"/>
      <c r="G297" s="44"/>
      <c r="H297" s="44"/>
      <c r="I297" s="44"/>
      <c r="J297" s="250"/>
      <c r="K297" s="3"/>
      <c r="L297" s="3"/>
      <c r="M297" s="3"/>
      <c r="N297" s="3"/>
      <c r="O297" s="3"/>
      <c r="P297" s="3"/>
      <c r="Q297" s="3"/>
    </row>
    <row r="298" spans="1:17" s="1" customFormat="1" ht="42.6" customHeight="1" x14ac:dyDescent="0.25">
      <c r="A298" s="146" t="s">
        <v>403</v>
      </c>
      <c r="B298" s="51"/>
      <c r="C298" s="51"/>
      <c r="D298" s="51"/>
      <c r="E298" s="51"/>
      <c r="F298" s="51"/>
      <c r="G298" s="51"/>
      <c r="H298" s="51"/>
      <c r="I298" s="51"/>
      <c r="J298" s="250"/>
      <c r="K298" s="3"/>
      <c r="L298" s="3"/>
      <c r="M298" s="3"/>
      <c r="N298" s="3"/>
      <c r="O298" s="3"/>
      <c r="P298" s="3"/>
      <c r="Q298" s="3"/>
    </row>
    <row r="299" spans="1:17" s="1" customFormat="1" ht="57.6" customHeight="1" x14ac:dyDescent="0.25">
      <c r="A299" s="91" t="s">
        <v>407</v>
      </c>
      <c r="B299"/>
      <c r="C299"/>
      <c r="D299"/>
      <c r="E299" s="69"/>
      <c r="F299" s="69"/>
      <c r="G299" s="44"/>
      <c r="H299" s="44"/>
      <c r="I299" s="44"/>
      <c r="J299" s="250"/>
      <c r="K299" s="3"/>
      <c r="L299" s="3"/>
      <c r="M299" s="3"/>
      <c r="N299" s="3"/>
      <c r="O299" s="3"/>
      <c r="P299" s="3"/>
      <c r="Q299" s="3"/>
    </row>
    <row r="300" spans="1:17" s="1" customFormat="1" ht="37.200000000000003" customHeight="1" x14ac:dyDescent="0.25">
      <c r="A300" s="93" t="s">
        <v>404</v>
      </c>
      <c r="B300" s="45"/>
      <c r="C300" s="69"/>
      <c r="D300" s="67"/>
      <c r="E300" s="69"/>
      <c r="F300" s="69"/>
      <c r="G300" s="44"/>
      <c r="H300" s="44"/>
      <c r="I300" s="44"/>
      <c r="J300" s="250"/>
      <c r="K300" s="3"/>
      <c r="L300" s="3"/>
      <c r="M300" s="3"/>
      <c r="N300" s="3"/>
      <c r="O300" s="3"/>
      <c r="P300" s="3"/>
      <c r="Q300" s="3"/>
    </row>
  </sheetData>
  <sheetProtection algorithmName="SHA-512" hashValue="b7StdjmrWTPwFjrGe/+VEHWTgydx4/ThhlNEH1JYsbU1SZgZbqPOy7RKZX9sOpFeEiDJ7/C6r59mCo+XRHvjGg==" saltValue="rxcbzO2dV4JgSLQCZMyosQ==" spinCount="100000" sheet="1" objects="1" scenarios="1"/>
  <dataValidations count="34">
    <dataValidation allowBlank="1" showInputMessage="1" showErrorMessage="1" promptTitle="Ruutujen kiinnitys" prompt="Ruudut ovat kiinnitetty B4-ruudusta. Ruutujen vapautus -ohjeistus löytyy ohjeista." sqref="B4" xr:uid="{3A0EA9D5-5CB4-4E1D-A119-FA6E51787A35}"/>
    <dataValidation operator="notBetween" showInputMessage="1" showErrorMessage="1" prompt="Lisää tilikauden pituus kuukausina." sqref="A11" xr:uid="{31EAC858-2CF0-4523-B6B5-5E4AFEFC9FB9}"/>
    <dataValidation allowBlank="1" showInputMessage="1" showErrorMessage="1" prompt="Täytä pinta-ala soluun E19." sqref="E144 G144 C144 I144" xr:uid="{19C4E532-F7A6-42D0-882E-FDED3B5A6EFD}"/>
    <dataValidation allowBlank="1" showInputMessage="1" showErrorMessage="1" promptTitle="Pakollinen syöttötieto" prompt="Syötä huoneistoala ja tilikauden pituus. " sqref="G13" xr:uid="{F5F5A115-227F-4E77-8192-33BBB0E1501A}"/>
    <dataValidation allowBlank="1" showInputMessage="1" showErrorMessage="1" promptTitle="Kulujen syöttäminen" prompt="Kulut syötetään +merkkisenä. " sqref="H27 F27 D27 B27" xr:uid="{7C3910E6-971A-4A6E-B6B0-57B3924880B0}"/>
    <dataValidation allowBlank="1" showInputMessage="1" showErrorMessage="1" promptTitle="Korjauskulut ja aktivoidut kulut" prompt="Korjaukset esitetään nettosummana +merkkisenä. Jos kuluja on aktivoitu taseeseen, esitetään aktivoidut kulut +merkkisenä alapuolella. (Korjauskulut + aktivoidut kulut = korjauksiin käytetyt rahavarat). Myynnit esitetään -merkkisenä. " sqref="H40 F40 D40 B40 H82 F82 D82 B82 D112 B112 F112 H112" xr:uid="{1C300599-0C07-4B0F-83C8-CD515EAA6CF5}"/>
    <dataValidation allowBlank="1" showInputMessage="1" showErrorMessage="1" promptTitle="Vastikkeen tasaus" prompt="Koko yhteisön ja tasausryhmän laskelmassa ei esitetä vastikkeen tasaus -summaa, koska kaikki kulut ovat jaettu kohteille. " sqref="B99 D99 D116 B116 D132 B132 D147 B147 D163 B163" xr:uid="{94564D72-C1FD-41BF-B332-A1FC2AF7ABEB}"/>
    <dataValidation allowBlank="1" showInputMessage="1" showErrorMessage="1" promptTitle="Vastikkeen tasaus" prompt="Esitetään summa, jonka kohde maksaaa muiden kohteiden kuluja (+merkkinen) tai vastaavasti saa hyvitystä muilta omiin kuluihinsa (-merkkinen). " sqref="H163 F163 H116 F116 F132 H132 F147 H147" xr:uid="{5351CA47-4D5D-4D86-B8CB-EDBBA51D0DCE}"/>
    <dataValidation allowBlank="1" showInputMessage="1" showErrorMessage="1" promptTitle="Jäämän kirjaaminen" prompt="Edellisen tilikauden jälkilaskelmasta &quot;investointien ja rahoituksen jäämä&quot;. " sqref="H169 F169 D169 B169" xr:uid="{7F8AE0EC-454F-4F03-B253-73F5F66A5E20}"/>
    <dataValidation allowBlank="1" showInputMessage="1" showErrorMessage="1" promptTitle="Aso-myynnit" prompt="Ainoastaan uusien huoneistojen sekä sellaisten huoneistojen myynnit, jotka myydään ensimmäistä kertaa asumisoikeuskäyttöön. " sqref="H173 F173 D173 B173" xr:uid="{1FE1141C-802C-425C-B36F-6319E262D569}"/>
    <dataValidation allowBlank="1" showInputMessage="1" showErrorMessage="1" promptTitle="Aso-myynnit" prompt="Esitetään vanhojen, olemassa olevien huoneistojen myynnit. Myynnit ja lunastukset voi esittää myös nettosummana esim. yhtiöille lunastetuissa asumisoikeuksissa. " sqref="H141 F141 D141 B141 B125 D125 F125 H125" xr:uid="{30E0D72F-4FEA-4722-8309-428C1B532977}"/>
    <dataValidation allowBlank="1" showInputMessage="1" showErrorMessage="1" promptTitle="Ohje" prompt="Jos jakamattomat osingot sisältyvät lyhytaikaisiin velkoihin, ei niitä esitetä toiseen kertaan jakamattomissa osingoissa. _x000a_" sqref="H175 F175 D175 B175" xr:uid="{CF480744-F56B-4BCC-A28B-E4D631477100}"/>
    <dataValidation allowBlank="1" showInputMessage="1" showErrorMessage="1" promptTitle="Vuokravakuudet" prompt="Vuokravakuudet esitetään lyh.aikaisissa veloissa, jos ne on kirjanpidossa kirjattu lyh.aikaisiin. Jos kirjanpidossa pitkäaikaisissa veloissa, vakuudet esitet. j-laskelmassa muissa rahoitukseen vaikuttavissa tapahtumissa. " sqref="B232 B227" xr:uid="{BD1AB0A5-1A49-4262-A989-7DC8D7C225ED}"/>
    <dataValidation allowBlank="1" showInputMessage="1" showErrorMessage="1" promptTitle="Pakollinen syöttötieto" prompt="Laskelmassa on esitettävä myös edellisen tilikauden tilinpäätöksestä taseen rahoitusaseman luvut. " sqref="B231" xr:uid="{30394EC5-6B18-4624-879D-2E013794EEBC}"/>
    <dataValidation allowBlank="1" showInputMessage="1" showErrorMessage="1" promptTitle="Tarkistuslaskelmat" prompt="Syötä tarkistuslaskelman luvut, koska tarkistuslaskelmat helpottavat laskelman laatimista ja myös virheiden löytymistä. " sqref="A235" xr:uid="{3D46E7E0-0531-49A7-BB9E-72C9BEF5ADD8}"/>
    <dataValidation allowBlank="1" showInputMessage="1" showErrorMessage="1" promptTitle="Ohje" prompt="Luvut syötetään yhteisötason tilinpäätöksestä. " sqref="B237 D237" xr:uid="{77A256B3-011E-4606-9AC6-C5A7773F209D}"/>
    <dataValidation allowBlank="1" showInputMessage="1" showErrorMessage="1" promptTitle="Vuokravakuudet" prompt="Vuokravakuudet esitetään lyh.aikaissa veloissa taseen rahoitusasemassa, jos ne ovat kirjattu kirjanpidossa lyh.aikaisiin velkoihin. Jos ovat kirjattu pitkäaikaisiin, esitetään vuokravakuudet muissa rahoitukseen vaikuttavissa tapahtumissa. " sqref="B262 B265" xr:uid="{CB852378-8A3C-400C-BEE1-82CF64C9629A}"/>
    <dataValidation allowBlank="1" showInputMessage="1" showErrorMessage="1" promptTitle="Ohje" prompt="Syötä luvut. Tarkista, että luvut sisältyvät myös jälkilaskelmaan. " sqref="H279:H280 D279:D280 F279:F280 B279:B280" xr:uid="{B36D0DF4-3328-4EE8-BE1A-9BB6CCE4DA55}"/>
    <dataValidation allowBlank="1" showInputMessage="1" showErrorMessage="1" promptTitle="Ohje" prompt="Syötä luvut. " sqref="H287 D287 F287 B287" xr:uid="{385BDDAB-F4CF-4774-AA6F-A7FCEA8D1BE8}"/>
    <dataValidation allowBlank="1" showInputMessage="1" showErrorMessage="1" promptTitle="Kohteiden lisääminen" prompt="Muista tarkistaa kaavojen toimivuus, jos kopioit sarakkeen uuden kohteen esittämistä varten." sqref="H2" xr:uid="{D2B6E836-4E65-4261-8EFA-8313DA96A334}"/>
    <dataValidation allowBlank="1" showInputMessage="1" showErrorMessage="1" promptTitle="Aso-myynnit" prompt="Esitetään vanhojen, olemassa olevien huoneistojen lunastukset. Myynnit ja lunastukset voi esittää myös nettosummana esim. yhtiöille lunastetuissa asumisoikeuksissa. " sqref="B145 D145 F145 H145" xr:uid="{61326DC7-BDE0-4BE4-A6AC-F49226324EB2}"/>
    <dataValidation allowBlank="1" showInputMessage="1" showErrorMessage="1" promptTitle="Ohje" prompt="Esim. vuokravakuudet, jos ne ovat kirjattu kirjanpidossa pitkäaikaisiin velkoihin ja esitetään jälkilaskelmassa &quot;muissa yhteisön rahoitukseen vaikuttavissa tapahtumissa&quot;. " sqref="H284 D284 F284 B284" xr:uid="{3D66001E-7273-4250-8C94-CAD549D1CBC2}"/>
    <dataValidation allowBlank="1" showInputMessage="1" showErrorMessage="1" promptTitle="Kaavan tarkistus" prompt="Tarkista tarvittaessa laskukaava. Suojauksen voi avata salasanalla &quot;ara&quot;. _x000a_" sqref="H260 D260 F260 B260" xr:uid="{936E2674-7FBD-457E-900C-2A5A1773F84A}"/>
    <dataValidation allowBlank="1" showInputMessage="1" showErrorMessage="1" promptTitle="Kaavojen tarkistus" prompt="Tarkista tarvittaessa laskukaava. Suojauksen voi poistaa salasanalla &quot;ara&quot;. " sqref="H273 D273 F273 B273" xr:uid="{ABAF4E59-07F4-495E-BCBC-C3CA38D5125D}"/>
    <dataValidation allowBlank="1" showInputMessage="1" showErrorMessage="1" promptTitle="Pakollinen syöttötieto" prompt="Laskelma ei täsmää ilman edellisen tilikauden jäämiä. Alijäämät syötetään -merkkisenä ja ylijäämät +merkkisenä. " sqref="F59 H59 B59 D59 F103 H103 D103 B103" xr:uid="{36A63535-95F3-40BE-9626-5627C3AD2AA2}"/>
    <dataValidation allowBlank="1" showInputMessage="1" showErrorMessage="1" promptTitle="Ohje" prompt="Jos kohde maksaa muiden kohteiden kuluja, esitetään se +merkkisenä, koska kaikki kulut esitetään +merkkisenä. Jos kohde saa hyvitystä omiin kuluihinsa muilta kohteilta, esitetään hyvitys -merkkisenä. " sqref="F86 H86 F99 H99" xr:uid="{2BB3949D-CB42-4A31-A161-85E1285E6AEB}"/>
    <dataValidation allowBlank="1" showInputMessage="1" showErrorMessage="1" promptTitle="Vuokravakuudet" prompt="Pitkäaikaisissa veloissa esitetään pääsääntöisest lainat. Jos vuokravakuudet on kirjattu pitkäaikaisiin, esitetään vuokravakuudet muissa rahoitukseen vaikuttavissa tapahtumissa. " sqref="F262 D262 H262" xr:uid="{360DCF0F-8D71-4F95-8FE9-7B68B64452E3}"/>
    <dataValidation allowBlank="1" showInputMessage="1" showErrorMessage="1" promptTitle="Pinta-alakohtainen vastike" prompt="Syötä huoneistoala ja tilikauden pituus. " sqref="I13" xr:uid="{DC502896-98FE-43BB-B120-B631A4C496C8}"/>
    <dataValidation allowBlank="1" showInputMessage="1" showErrorMessage="1" promptTitle="Varautumisiin kerättävät varat" prompt="Jos käyttövastike II:n vastikkeisiin sisältyy varautumisiin kerättäviä vastikkeita, muista vähentää ne ja lisätä varautumisiin. Jos varautumisiin kertyneet esitetään kuluina, tarkistuslaskelmat erottavat tuloslaskelmaan. " sqref="B63 D63 F63 H63" xr:uid="{B5075115-621D-4E33-9BAC-97D1AA7B4405}"/>
    <dataValidation allowBlank="1" showInputMessage="1" showErrorMessage="1" promptTitle="Ohje" prompt="Varautumisten tuottoina esitetään summa, joka on todellisuudessa kertynyt vastikkeissa ja vuokrissa varautumisiin. Varautumisiin kerättävät vastikkeet on esitettävä käyttövastikelaskelmassa. " sqref="B107 D107 F107 H107 B123 D123 F123 H123" xr:uid="{FCE629AA-CB63-414B-B018-BC51E9C3407C}"/>
    <dataValidation allowBlank="1" showInputMessage="1" showErrorMessage="1" promptTitle="Ohje" prompt="Sallittua kerätä varoja myymättä jääneiden asumisoikeushuoneistojen lunastamisiin. Huoneistot joko vuokrataan tai ne jäävät tyhjilleen. " sqref="F139 D139 B139 H139" xr:uid="{2D0073F1-298B-4C97-9E6F-131ADB08FDBC}"/>
    <dataValidation allowBlank="1" showInputMessage="1" showErrorMessage="1" promptTitle="Ohje" prompt="Luvut syötetään kohdekohtaisesta tuloslaskelmasta. " sqref="H237 F237" xr:uid="{94F15597-BD38-4764-9076-6983C59EF6FE}"/>
    <dataValidation allowBlank="1" showInputMessage="1" showErrorMessage="1" promptTitle="Ohje" prompt="Investoinnit, lainojen lyhennykset ja nostot sekä asumisoikeusmaksujen muutokset esitetään myös kohdekohtaisissa jälkilaskelmissa. " sqref="H251 F251" xr:uid="{C0EB98F0-955F-4615-89EA-819904614EC4}"/>
    <dataValidation allowBlank="1" showInputMessage="1" showErrorMessage="1" promptTitle="ARAn suositus" prompt="ARA suosittelee eri tarkoitukseen (k-vastike II, varautumiset) perittävien vastikkeiden esittämistä erikseen sekä laskelmissa että kirjanpidossa. " sqref="B19 D19 F19 H19" xr:uid="{1C00223B-B778-40F1-992A-32EF4E5FD1F6}"/>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9539-B4EB-403A-B218-6C12E5738367}">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50" customWidth="1"/>
    <col min="11" max="16384" width="8.7265625" style="3"/>
  </cols>
  <sheetData>
    <row r="1" spans="1:17" s="2" customFormat="1" ht="98.4" customHeight="1" thickBot="1" x14ac:dyDescent="0.3">
      <c r="A1" s="26" t="s">
        <v>303</v>
      </c>
      <c r="B1" s="14"/>
      <c r="C1" s="14"/>
      <c r="D1" s="14"/>
      <c r="E1" s="14"/>
      <c r="F1" s="14"/>
      <c r="G1" s="14"/>
      <c r="H1" s="14"/>
      <c r="I1" s="14"/>
      <c r="J1" s="250"/>
    </row>
    <row r="2" spans="1:17" ht="65.400000000000006" customHeight="1" thickBot="1" x14ac:dyDescent="0.35">
      <c r="A2" s="237" t="s">
        <v>87</v>
      </c>
      <c r="B2" s="240" t="s">
        <v>92</v>
      </c>
      <c r="C2" s="241"/>
      <c r="D2" s="242" t="s">
        <v>93</v>
      </c>
      <c r="E2" s="243"/>
      <c r="F2" s="242" t="s">
        <v>106</v>
      </c>
      <c r="G2" s="244"/>
      <c r="H2" s="245" t="s">
        <v>106</v>
      </c>
      <c r="I2" s="246"/>
      <c r="J2" s="251"/>
      <c r="Q2"/>
    </row>
    <row r="3" spans="1:17" s="6" customFormat="1" ht="56.4" customHeight="1" x14ac:dyDescent="0.25">
      <c r="A3" s="25"/>
      <c r="B3" s="282" t="str">
        <f>IF('Vuosi 2019'!B3="","",'Vuosi 2019'!B3)</f>
        <v/>
      </c>
      <c r="C3" s="274"/>
      <c r="D3" s="277" t="str">
        <f>IF('Vuosi 2019'!D3="","",'Vuosi 2019'!D3)</f>
        <v/>
      </c>
      <c r="E3" s="275"/>
      <c r="F3" s="277" t="str">
        <f>IF('Vuosi 2019'!F3="","",'Vuosi 2019'!F3)</f>
        <v/>
      </c>
      <c r="G3" s="275"/>
      <c r="H3" s="277" t="str">
        <f>IF('Vuosi 2019'!H3="","",'Vuosi 2019'!H3)</f>
        <v/>
      </c>
      <c r="I3" s="275"/>
      <c r="J3" s="251"/>
    </row>
    <row r="4" spans="1:17" ht="42" customHeight="1" x14ac:dyDescent="0.25">
      <c r="A4" s="238" t="s">
        <v>91</v>
      </c>
      <c r="B4" s="188" t="s">
        <v>107</v>
      </c>
      <c r="C4" s="187"/>
      <c r="D4" s="171" t="s">
        <v>107</v>
      </c>
      <c r="E4" s="187"/>
      <c r="F4" s="171" t="s">
        <v>107</v>
      </c>
      <c r="G4" s="187"/>
      <c r="H4" s="171" t="s">
        <v>107</v>
      </c>
      <c r="I4" s="172"/>
      <c r="J4" s="251"/>
    </row>
    <row r="5" spans="1:17" ht="33" customHeight="1" x14ac:dyDescent="0.25">
      <c r="A5" s="25"/>
      <c r="B5" s="173" t="s">
        <v>86</v>
      </c>
      <c r="C5" s="174"/>
      <c r="D5" s="173" t="s">
        <v>86</v>
      </c>
      <c r="E5" s="174"/>
      <c r="F5" s="173" t="s">
        <v>95</v>
      </c>
      <c r="G5" s="174"/>
      <c r="H5" s="173" t="s">
        <v>95</v>
      </c>
      <c r="I5" s="174"/>
      <c r="J5" s="251"/>
    </row>
    <row r="6" spans="1:17" ht="32.549999999999997" customHeight="1" x14ac:dyDescent="0.25">
      <c r="A6" s="238" t="s">
        <v>90</v>
      </c>
      <c r="B6" s="175"/>
      <c r="C6" s="176"/>
      <c r="D6" s="175"/>
      <c r="E6" s="176"/>
      <c r="F6" s="175"/>
      <c r="G6" s="176"/>
      <c r="H6" s="175"/>
      <c r="I6" s="176"/>
      <c r="J6" s="251"/>
    </row>
    <row r="7" spans="1:17" ht="31.95" customHeight="1" thickBot="1" x14ac:dyDescent="0.3">
      <c r="A7" s="25"/>
      <c r="B7" s="177" t="s">
        <v>94</v>
      </c>
      <c r="C7" s="178"/>
      <c r="D7" s="177" t="s">
        <v>94</v>
      </c>
      <c r="E7" s="178"/>
      <c r="F7" s="177" t="s">
        <v>94</v>
      </c>
      <c r="G7" s="178"/>
      <c r="H7" s="177" t="s">
        <v>94</v>
      </c>
      <c r="I7" s="178"/>
      <c r="J7" s="251"/>
    </row>
    <row r="8" spans="1:17" ht="32.549999999999997" customHeight="1" thickBot="1" x14ac:dyDescent="0.3">
      <c r="A8" s="238" t="s">
        <v>88</v>
      </c>
      <c r="B8" s="179"/>
      <c r="C8" s="180"/>
      <c r="D8" s="179"/>
      <c r="E8" s="180"/>
      <c r="F8" s="179"/>
      <c r="G8" s="180"/>
      <c r="H8" s="179"/>
      <c r="I8" s="180"/>
      <c r="J8" s="251"/>
      <c r="K8"/>
    </row>
    <row r="9" spans="1:17" ht="40.799999999999997" customHeight="1" x14ac:dyDescent="0.25">
      <c r="A9" s="248"/>
      <c r="B9" s="181" t="s">
        <v>59</v>
      </c>
      <c r="C9" s="182"/>
      <c r="D9" s="181" t="s">
        <v>59</v>
      </c>
      <c r="E9" s="182"/>
      <c r="F9" s="181" t="s">
        <v>59</v>
      </c>
      <c r="G9" s="182"/>
      <c r="H9" s="181" t="s">
        <v>59</v>
      </c>
      <c r="I9" s="182"/>
      <c r="J9" s="251"/>
    </row>
    <row r="10" spans="1:17" ht="33" customHeight="1" thickBot="1" x14ac:dyDescent="0.3">
      <c r="A10" s="239" t="s">
        <v>89</v>
      </c>
      <c r="B10" s="183" t="s">
        <v>86</v>
      </c>
      <c r="C10" s="184"/>
      <c r="D10" s="183" t="s">
        <v>86</v>
      </c>
      <c r="E10" s="184"/>
      <c r="F10" s="183" t="s">
        <v>86</v>
      </c>
      <c r="G10" s="184"/>
      <c r="H10" s="183" t="s">
        <v>86</v>
      </c>
      <c r="I10" s="184"/>
      <c r="J10" s="251"/>
    </row>
    <row r="11" spans="1:17" ht="32.549999999999997" customHeight="1" thickBot="1" x14ac:dyDescent="0.3">
      <c r="A11" s="206" t="str">
        <f>IF('Vuosi 2019'!A11="","",'Vuosi 2019'!A11)</f>
        <v/>
      </c>
      <c r="B11" s="202"/>
      <c r="C11" s="186"/>
      <c r="D11" s="185"/>
      <c r="E11" s="186"/>
      <c r="F11" s="185"/>
      <c r="G11" s="186"/>
      <c r="H11" s="185"/>
      <c r="I11" s="186"/>
      <c r="J11" s="251"/>
    </row>
    <row r="12" spans="1:17" s="4" customFormat="1" ht="91.8" customHeight="1" thickBot="1" x14ac:dyDescent="0.3">
      <c r="A12" s="194" t="s">
        <v>108</v>
      </c>
      <c r="B12" s="249" t="str">
        <f>IF(B3="","",(B3))</f>
        <v/>
      </c>
      <c r="C12" s="247" t="s">
        <v>26</v>
      </c>
      <c r="D12" s="249" t="str">
        <f>IF(D3="","",(D3))</f>
        <v/>
      </c>
      <c r="E12" s="195" t="s">
        <v>26</v>
      </c>
      <c r="F12" s="249" t="str">
        <f>IF(F3="","",(F3))</f>
        <v/>
      </c>
      <c r="G12" s="195" t="s">
        <v>26</v>
      </c>
      <c r="H12" s="249" t="str">
        <f>IF(H3="","",(H3))</f>
        <v/>
      </c>
      <c r="I12" s="195" t="s">
        <v>26</v>
      </c>
      <c r="J12" s="250"/>
    </row>
    <row r="13" spans="1:17" s="4" customFormat="1" ht="36.6" customHeight="1" thickTop="1" x14ac:dyDescent="0.25">
      <c r="A13" s="24" t="s">
        <v>304</v>
      </c>
      <c r="B13" s="40"/>
      <c r="C13" s="129" t="str">
        <f>IF(B13="","",IF(B13=0,"",(B13/B$6/$A$11)))</f>
        <v/>
      </c>
      <c r="D13" s="40"/>
      <c r="E13" s="129" t="str">
        <f>IF(D13="","",IF(D13=0,"",(D13/D$6/$A$11)))</f>
        <v/>
      </c>
      <c r="F13" s="40"/>
      <c r="G13" s="129" t="str">
        <f>IF(F13="","",IF(F13=0,"",(F13/F$6/$A$11)))</f>
        <v/>
      </c>
      <c r="H13" s="40"/>
      <c r="I13" s="129" t="str">
        <f>IF(H13="","",IF(H13=0,"",(H13/H$6/$A$11)))</f>
        <v/>
      </c>
      <c r="J13" s="278"/>
      <c r="K13" s="8"/>
      <c r="L13" s="8"/>
      <c r="M13" s="8"/>
    </row>
    <row r="14" spans="1:17" s="6" customFormat="1" ht="25.05" customHeight="1" x14ac:dyDescent="0.25">
      <c r="A14" s="94" t="s">
        <v>305</v>
      </c>
      <c r="B14" s="48">
        <f>B19+B63+B107+B123+B139+B154</f>
        <v>0</v>
      </c>
      <c r="C14" s="129" t="str">
        <f>IF(B14="","",IF(B14=0,"",(B14/B$6/$A$11)))</f>
        <v/>
      </c>
      <c r="D14" s="48">
        <f>D19+D63+D107+D123+D139+D154</f>
        <v>0</v>
      </c>
      <c r="E14" s="129" t="str">
        <f>IF(D14="","",IF(D14=0,"",(D14/D$6/$A$11)))</f>
        <v/>
      </c>
      <c r="F14" s="48">
        <f>F19+F63+F107+F123+F139+F154</f>
        <v>0</v>
      </c>
      <c r="G14" s="46" t="str">
        <f>IF(F14="","",IF(F14=0,"",(F14/F$6/$A$11)))</f>
        <v/>
      </c>
      <c r="H14" s="48">
        <f>H19+H63+H107+H123+H139+H154</f>
        <v>0</v>
      </c>
      <c r="I14" s="46" t="str">
        <f>IF(H14="","",IF(H14=0,"",(H14/H$6/$A$11)))</f>
        <v/>
      </c>
      <c r="J14" s="250"/>
    </row>
    <row r="15" spans="1:17" s="6" customFormat="1" ht="25.05" customHeight="1" x14ac:dyDescent="0.25">
      <c r="A15" s="95" t="s">
        <v>306</v>
      </c>
      <c r="B15" s="50"/>
      <c r="C15" s="51"/>
      <c r="D15" s="50"/>
      <c r="E15" s="51"/>
      <c r="F15" s="50"/>
      <c r="G15" s="51"/>
      <c r="H15" s="50"/>
      <c r="I15" s="51"/>
      <c r="J15" s="250"/>
    </row>
    <row r="16" spans="1:17" s="51" customFormat="1" ht="52.95" customHeight="1" thickBot="1" x14ac:dyDescent="0.35">
      <c r="A16" s="196" t="s">
        <v>109</v>
      </c>
      <c r="B16" s="201"/>
      <c r="C16" s="197"/>
      <c r="D16" s="201"/>
      <c r="E16" s="197"/>
      <c r="F16" s="201"/>
      <c r="G16" s="197"/>
      <c r="H16" s="201"/>
      <c r="I16" s="197"/>
      <c r="J16" s="250"/>
      <c r="K16" s="125"/>
      <c r="L16" s="125"/>
      <c r="M16" s="125"/>
    </row>
    <row r="17" spans="1:10" s="6" customFormat="1" ht="25.05" customHeight="1" thickTop="1" x14ac:dyDescent="0.25">
      <c r="A17" s="44"/>
      <c r="B17" s="189"/>
      <c r="C17" s="52"/>
      <c r="D17" s="189"/>
      <c r="E17" s="52"/>
      <c r="F17" s="189"/>
      <c r="G17" s="52"/>
      <c r="H17" s="189"/>
      <c r="I17" s="52"/>
      <c r="J17" s="252"/>
    </row>
    <row r="18" spans="1:10" s="6" customFormat="1" ht="25.05" customHeight="1" x14ac:dyDescent="0.25">
      <c r="A18" s="68" t="s">
        <v>110</v>
      </c>
      <c r="B18" s="44"/>
      <c r="C18" s="54"/>
      <c r="D18" s="44"/>
      <c r="E18" s="54"/>
      <c r="F18" s="44"/>
      <c r="G18" s="54"/>
      <c r="H18" s="44"/>
      <c r="I18" s="54"/>
      <c r="J18" s="250"/>
    </row>
    <row r="19" spans="1:10" s="6" customFormat="1" ht="25.05" customHeight="1" x14ac:dyDescent="0.25">
      <c r="A19" s="18" t="s">
        <v>307</v>
      </c>
      <c r="B19" s="22"/>
      <c r="C19" s="46" t="str">
        <f t="shared" ref="C19:C25" si="0">IF(B19="","",IF(B19=0,"",(B19/B$6/$A$11)))</f>
        <v/>
      </c>
      <c r="D19" s="203"/>
      <c r="E19" s="46" t="str">
        <f t="shared" ref="E19:E25" si="1">IF(D19="","",IF(D19=0,"",(D19/D$6/$A$11)))</f>
        <v/>
      </c>
      <c r="F19" s="22"/>
      <c r="G19" s="204" t="str">
        <f t="shared" ref="G19:G25" si="2">IF(F19="","",IF(F19=0,"",(F19/F$6/$A$11)))</f>
        <v/>
      </c>
      <c r="H19" s="22"/>
      <c r="I19" s="46" t="str">
        <f t="shared" ref="I19:I25" si="3">IF(H19="","",IF(H19=0,"",(H19/H$6/$A$11)))</f>
        <v/>
      </c>
      <c r="J19" s="250"/>
    </row>
    <row r="20" spans="1:10" s="6" customFormat="1" ht="25.05" customHeight="1" x14ac:dyDescent="0.25">
      <c r="A20" s="18" t="s">
        <v>51</v>
      </c>
      <c r="B20" s="16"/>
      <c r="C20" s="129" t="str">
        <f t="shared" si="0"/>
        <v/>
      </c>
      <c r="D20" s="16"/>
      <c r="E20" s="129" t="str">
        <f t="shared" si="1"/>
        <v/>
      </c>
      <c r="F20" s="16"/>
      <c r="G20" s="46" t="str">
        <f t="shared" si="2"/>
        <v/>
      </c>
      <c r="H20" s="16"/>
      <c r="I20" s="46" t="str">
        <f t="shared" si="3"/>
        <v/>
      </c>
      <c r="J20" s="250"/>
    </row>
    <row r="21" spans="1:10" s="6" customFormat="1" ht="25.05" customHeight="1" x14ac:dyDescent="0.25">
      <c r="A21" s="18" t="s">
        <v>111</v>
      </c>
      <c r="B21" s="16"/>
      <c r="C21" s="129" t="str">
        <f t="shared" si="0"/>
        <v/>
      </c>
      <c r="D21" s="16"/>
      <c r="E21" s="129" t="str">
        <f t="shared" si="1"/>
        <v/>
      </c>
      <c r="F21" s="16"/>
      <c r="G21" s="46" t="str">
        <f t="shared" si="2"/>
        <v/>
      </c>
      <c r="H21" s="16"/>
      <c r="I21" s="46" t="str">
        <f t="shared" si="3"/>
        <v/>
      </c>
      <c r="J21" s="250"/>
    </row>
    <row r="22" spans="1:10" ht="25.05" customHeight="1" x14ac:dyDescent="0.3">
      <c r="A22" s="18" t="s">
        <v>32</v>
      </c>
      <c r="B22" s="16"/>
      <c r="C22" s="129" t="str">
        <f t="shared" si="0"/>
        <v/>
      </c>
      <c r="D22" s="16"/>
      <c r="E22" s="129" t="str">
        <f t="shared" si="1"/>
        <v/>
      </c>
      <c r="F22" s="16"/>
      <c r="G22" s="46" t="str">
        <f t="shared" si="2"/>
        <v/>
      </c>
      <c r="H22" s="16"/>
      <c r="I22" s="46" t="str">
        <f t="shared" si="3"/>
        <v/>
      </c>
      <c r="J22" s="253"/>
    </row>
    <row r="23" spans="1:10" s="6" customFormat="1" ht="25.05" customHeight="1" x14ac:dyDescent="0.25">
      <c r="A23" s="18" t="s">
        <v>12</v>
      </c>
      <c r="B23" s="16"/>
      <c r="C23" s="129" t="str">
        <f t="shared" si="0"/>
        <v/>
      </c>
      <c r="D23" s="16"/>
      <c r="E23" s="129" t="str">
        <f t="shared" si="1"/>
        <v/>
      </c>
      <c r="F23" s="16"/>
      <c r="G23" s="46" t="str">
        <f t="shared" si="2"/>
        <v/>
      </c>
      <c r="H23" s="16"/>
      <c r="I23" s="46" t="str">
        <f t="shared" si="3"/>
        <v/>
      </c>
      <c r="J23" s="252"/>
    </row>
    <row r="24" spans="1:10" s="6" customFormat="1" ht="25.05" customHeight="1" x14ac:dyDescent="0.3">
      <c r="A24" s="104" t="s">
        <v>0</v>
      </c>
      <c r="B24" s="16"/>
      <c r="C24" s="129" t="str">
        <f t="shared" si="0"/>
        <v/>
      </c>
      <c r="D24" s="16"/>
      <c r="E24" s="129" t="str">
        <f t="shared" si="1"/>
        <v/>
      </c>
      <c r="F24" s="16"/>
      <c r="G24" s="46" t="str">
        <f t="shared" si="2"/>
        <v/>
      </c>
      <c r="H24" s="16"/>
      <c r="I24" s="46" t="str">
        <f t="shared" si="3"/>
        <v/>
      </c>
      <c r="J24" s="253"/>
    </row>
    <row r="25" spans="1:10" s="6" customFormat="1" ht="25.05" customHeight="1" x14ac:dyDescent="0.25">
      <c r="A25" s="105" t="s">
        <v>69</v>
      </c>
      <c r="B25" s="55">
        <f>SUM(B19:B24)</f>
        <v>0</v>
      </c>
      <c r="C25" s="129" t="str">
        <f t="shared" si="0"/>
        <v/>
      </c>
      <c r="D25" s="55">
        <f>SUM(D19:D24)</f>
        <v>0</v>
      </c>
      <c r="E25" s="129" t="str">
        <f t="shared" si="1"/>
        <v/>
      </c>
      <c r="F25" s="55">
        <f>SUM(F19:F24)</f>
        <v>0</v>
      </c>
      <c r="G25" s="46" t="str">
        <f t="shared" si="2"/>
        <v/>
      </c>
      <c r="H25" s="55">
        <f>SUM(H19:H24)</f>
        <v>0</v>
      </c>
      <c r="I25" s="46" t="str">
        <f t="shared" si="3"/>
        <v/>
      </c>
      <c r="J25" s="250"/>
    </row>
    <row r="26" spans="1:10" s="6" customFormat="1" ht="38.4" customHeight="1" x14ac:dyDescent="0.25">
      <c r="A26" s="110" t="s">
        <v>178</v>
      </c>
      <c r="B26" s="14"/>
      <c r="C26" s="14"/>
      <c r="D26" s="14"/>
      <c r="E26" s="14"/>
      <c r="F26" s="14"/>
      <c r="G26" s="14"/>
      <c r="H26" s="14"/>
      <c r="I26" s="14"/>
      <c r="J26" s="250"/>
    </row>
    <row r="27" spans="1:10" s="6" customFormat="1" ht="25.05" customHeight="1" x14ac:dyDescent="0.25">
      <c r="A27" s="18" t="s">
        <v>308</v>
      </c>
      <c r="B27" s="22"/>
      <c r="C27" s="46" t="str">
        <f t="shared" ref="C27:C42" si="4">IF(B27="","",IF(B27=0,"",(B27/B$6/$A$11)))</f>
        <v/>
      </c>
      <c r="D27" s="203"/>
      <c r="E27" s="46" t="str">
        <f t="shared" ref="E27:E42" si="5">IF(D27="","",IF(D27=0,"",(D27/D$6/$A$11)))</f>
        <v/>
      </c>
      <c r="F27" s="203"/>
      <c r="G27" s="46" t="str">
        <f t="shared" ref="G27:G42" si="6">IF(F27="","",IF(F27=0,"",(F27/F$6/$A$11)))</f>
        <v/>
      </c>
      <c r="H27" s="22"/>
      <c r="I27" s="46" t="str">
        <f t="shared" ref="I27:I42" si="7">IF(H27="","",IF(H27=0,"",(H27/H$6/$A$11)))</f>
        <v/>
      </c>
      <c r="J27" s="250"/>
    </row>
    <row r="28" spans="1:10" s="6" customFormat="1" ht="25.05" customHeight="1" x14ac:dyDescent="0.25">
      <c r="A28" s="18" t="s">
        <v>1</v>
      </c>
      <c r="B28" s="16"/>
      <c r="C28" s="129" t="str">
        <f t="shared" si="4"/>
        <v/>
      </c>
      <c r="D28" s="16"/>
      <c r="E28" s="129" t="str">
        <f t="shared" si="5"/>
        <v/>
      </c>
      <c r="F28" s="16"/>
      <c r="G28" s="46" t="str">
        <f t="shared" si="6"/>
        <v/>
      </c>
      <c r="H28" s="16"/>
      <c r="I28" s="46" t="str">
        <f t="shared" si="7"/>
        <v/>
      </c>
      <c r="J28" s="250"/>
    </row>
    <row r="29" spans="1:10" s="6" customFormat="1" ht="25.05" customHeight="1" x14ac:dyDescent="0.25">
      <c r="A29" s="18" t="s">
        <v>112</v>
      </c>
      <c r="B29" s="16"/>
      <c r="C29" s="129" t="str">
        <f t="shared" si="4"/>
        <v/>
      </c>
      <c r="D29" s="16"/>
      <c r="E29" s="129" t="str">
        <f t="shared" si="5"/>
        <v/>
      </c>
      <c r="F29" s="16"/>
      <c r="G29" s="46" t="str">
        <f t="shared" si="6"/>
        <v/>
      </c>
      <c r="H29" s="16"/>
      <c r="I29" s="46" t="str">
        <f t="shared" si="7"/>
        <v/>
      </c>
      <c r="J29" s="250"/>
    </row>
    <row r="30" spans="1:10" s="6" customFormat="1" ht="25.05" customHeight="1" x14ac:dyDescent="0.25">
      <c r="A30" s="18" t="s">
        <v>2</v>
      </c>
      <c r="B30" s="16"/>
      <c r="C30" s="129" t="str">
        <f t="shared" si="4"/>
        <v/>
      </c>
      <c r="D30" s="16"/>
      <c r="E30" s="129" t="str">
        <f t="shared" si="5"/>
        <v/>
      </c>
      <c r="F30" s="16"/>
      <c r="G30" s="46" t="str">
        <f t="shared" si="6"/>
        <v/>
      </c>
      <c r="H30" s="16"/>
      <c r="I30" s="46" t="str">
        <f t="shared" si="7"/>
        <v/>
      </c>
      <c r="J30" s="250"/>
    </row>
    <row r="31" spans="1:10" s="6" customFormat="1" ht="25.05" customHeight="1" x14ac:dyDescent="0.25">
      <c r="A31" s="18" t="s">
        <v>3</v>
      </c>
      <c r="B31" s="16"/>
      <c r="C31" s="129" t="str">
        <f t="shared" si="4"/>
        <v/>
      </c>
      <c r="D31" s="16"/>
      <c r="E31" s="129" t="str">
        <f t="shared" si="5"/>
        <v/>
      </c>
      <c r="F31" s="16"/>
      <c r="G31" s="46" t="str">
        <f t="shared" si="6"/>
        <v/>
      </c>
      <c r="H31" s="16"/>
      <c r="I31" s="46" t="str">
        <f t="shared" si="7"/>
        <v/>
      </c>
      <c r="J31" s="250"/>
    </row>
    <row r="32" spans="1:10" s="6" customFormat="1" ht="25.05" customHeight="1" x14ac:dyDescent="0.25">
      <c r="A32" s="18" t="s">
        <v>4</v>
      </c>
      <c r="B32" s="16"/>
      <c r="C32" s="129" t="str">
        <f t="shared" si="4"/>
        <v/>
      </c>
      <c r="D32" s="16"/>
      <c r="E32" s="129" t="str">
        <f t="shared" si="5"/>
        <v/>
      </c>
      <c r="F32" s="16"/>
      <c r="G32" s="46" t="str">
        <f t="shared" si="6"/>
        <v/>
      </c>
      <c r="H32" s="16"/>
      <c r="I32" s="46" t="str">
        <f t="shared" si="7"/>
        <v/>
      </c>
      <c r="J32" s="250"/>
    </row>
    <row r="33" spans="1:10" s="6" customFormat="1" ht="25.05" customHeight="1" x14ac:dyDescent="0.25">
      <c r="A33" s="18" t="s">
        <v>5</v>
      </c>
      <c r="B33" s="16"/>
      <c r="C33" s="129" t="str">
        <f t="shared" si="4"/>
        <v/>
      </c>
      <c r="D33" s="16"/>
      <c r="E33" s="129" t="str">
        <f t="shared" si="5"/>
        <v/>
      </c>
      <c r="F33" s="16"/>
      <c r="G33" s="46" t="str">
        <f t="shared" si="6"/>
        <v/>
      </c>
      <c r="H33" s="16"/>
      <c r="I33" s="46" t="str">
        <f t="shared" si="7"/>
        <v/>
      </c>
      <c r="J33" s="250"/>
    </row>
    <row r="34" spans="1:10" s="6" customFormat="1" ht="25.05" customHeight="1" x14ac:dyDescent="0.25">
      <c r="A34" s="18" t="s">
        <v>6</v>
      </c>
      <c r="B34" s="16"/>
      <c r="C34" s="129" t="str">
        <f t="shared" si="4"/>
        <v/>
      </c>
      <c r="D34" s="16"/>
      <c r="E34" s="129" t="str">
        <f t="shared" si="5"/>
        <v/>
      </c>
      <c r="F34" s="16"/>
      <c r="G34" s="46" t="str">
        <f t="shared" si="6"/>
        <v/>
      </c>
      <c r="H34" s="16"/>
      <c r="I34" s="46" t="str">
        <f t="shared" si="7"/>
        <v/>
      </c>
      <c r="J34" s="250"/>
    </row>
    <row r="35" spans="1:10" s="6" customFormat="1" ht="25.05" customHeight="1" x14ac:dyDescent="0.25">
      <c r="A35" s="18" t="s">
        <v>7</v>
      </c>
      <c r="B35" s="16"/>
      <c r="C35" s="129" t="str">
        <f t="shared" si="4"/>
        <v/>
      </c>
      <c r="D35" s="16"/>
      <c r="E35" s="129" t="str">
        <f t="shared" si="5"/>
        <v/>
      </c>
      <c r="F35" s="16"/>
      <c r="G35" s="46" t="str">
        <f t="shared" si="6"/>
        <v/>
      </c>
      <c r="H35" s="16"/>
      <c r="I35" s="46" t="str">
        <f t="shared" si="7"/>
        <v/>
      </c>
      <c r="J35" s="250"/>
    </row>
    <row r="36" spans="1:10" s="6" customFormat="1" ht="25.05" customHeight="1" x14ac:dyDescent="0.25">
      <c r="A36" s="18" t="s">
        <v>8</v>
      </c>
      <c r="B36" s="16"/>
      <c r="C36" s="129" t="str">
        <f t="shared" si="4"/>
        <v/>
      </c>
      <c r="D36" s="16"/>
      <c r="E36" s="129" t="str">
        <f t="shared" si="5"/>
        <v/>
      </c>
      <c r="F36" s="16"/>
      <c r="G36" s="46" t="str">
        <f t="shared" si="6"/>
        <v/>
      </c>
      <c r="H36" s="16"/>
      <c r="I36" s="46" t="str">
        <f t="shared" si="7"/>
        <v/>
      </c>
      <c r="J36" s="250"/>
    </row>
    <row r="37" spans="1:10" s="6" customFormat="1" ht="25.05" customHeight="1" x14ac:dyDescent="0.25">
      <c r="A37" s="18" t="s">
        <v>9</v>
      </c>
      <c r="B37" s="16"/>
      <c r="C37" s="129" t="str">
        <f t="shared" si="4"/>
        <v/>
      </c>
      <c r="D37" s="16"/>
      <c r="E37" s="129" t="str">
        <f t="shared" si="5"/>
        <v/>
      </c>
      <c r="F37" s="16"/>
      <c r="G37" s="46" t="str">
        <f t="shared" si="6"/>
        <v/>
      </c>
      <c r="H37" s="16"/>
      <c r="I37" s="46" t="str">
        <f t="shared" si="7"/>
        <v/>
      </c>
      <c r="J37" s="250"/>
    </row>
    <row r="38" spans="1:10" s="6" customFormat="1" ht="25.05" customHeight="1" x14ac:dyDescent="0.25">
      <c r="A38" s="18" t="s">
        <v>51</v>
      </c>
      <c r="B38" s="16"/>
      <c r="C38" s="129" t="str">
        <f t="shared" si="4"/>
        <v/>
      </c>
      <c r="D38" s="16"/>
      <c r="E38" s="129" t="str">
        <f t="shared" si="5"/>
        <v/>
      </c>
      <c r="F38" s="16"/>
      <c r="G38" s="46" t="str">
        <f t="shared" si="6"/>
        <v/>
      </c>
      <c r="H38" s="16"/>
      <c r="I38" s="46" t="str">
        <f t="shared" si="7"/>
        <v/>
      </c>
      <c r="J38" s="250"/>
    </row>
    <row r="39" spans="1:10" s="6" customFormat="1" ht="25.05" customHeight="1" x14ac:dyDescent="0.25">
      <c r="A39" s="18" t="s">
        <v>10</v>
      </c>
      <c r="B39" s="16"/>
      <c r="C39" s="129" t="str">
        <f t="shared" si="4"/>
        <v/>
      </c>
      <c r="D39" s="16"/>
      <c r="E39" s="129" t="str">
        <f t="shared" si="5"/>
        <v/>
      </c>
      <c r="F39" s="16"/>
      <c r="G39" s="46" t="str">
        <f t="shared" si="6"/>
        <v/>
      </c>
      <c r="H39" s="16"/>
      <c r="I39" s="46" t="str">
        <f t="shared" si="7"/>
        <v/>
      </c>
      <c r="J39" s="250"/>
    </row>
    <row r="40" spans="1:10" s="6" customFormat="1" ht="25.05" customHeight="1" x14ac:dyDescent="0.25">
      <c r="A40" s="18" t="s">
        <v>309</v>
      </c>
      <c r="B40" s="22"/>
      <c r="C40" s="129" t="str">
        <f t="shared" si="4"/>
        <v/>
      </c>
      <c r="D40" s="22"/>
      <c r="E40" s="129" t="str">
        <f t="shared" si="5"/>
        <v/>
      </c>
      <c r="F40" s="22"/>
      <c r="G40" s="46" t="str">
        <f t="shared" si="6"/>
        <v/>
      </c>
      <c r="H40" s="22"/>
      <c r="I40" s="46" t="str">
        <f t="shared" si="7"/>
        <v/>
      </c>
      <c r="J40" s="250"/>
    </row>
    <row r="41" spans="1:10" s="6" customFormat="1" ht="25.05" customHeight="1" x14ac:dyDescent="0.25">
      <c r="A41" s="18" t="s">
        <v>310</v>
      </c>
      <c r="B41" s="22"/>
      <c r="C41" s="129" t="str">
        <f t="shared" si="4"/>
        <v/>
      </c>
      <c r="D41" s="22"/>
      <c r="E41" s="129" t="str">
        <f t="shared" si="5"/>
        <v/>
      </c>
      <c r="F41" s="22"/>
      <c r="G41" s="46" t="str">
        <f t="shared" si="6"/>
        <v/>
      </c>
      <c r="H41" s="22"/>
      <c r="I41" s="46" t="str">
        <f t="shared" si="7"/>
        <v/>
      </c>
      <c r="J41" s="250"/>
    </row>
    <row r="42" spans="1:10" s="6" customFormat="1" ht="25.05" customHeight="1" x14ac:dyDescent="0.25">
      <c r="A42" s="216" t="s">
        <v>43</v>
      </c>
      <c r="B42" s="16"/>
      <c r="C42" s="129" t="str">
        <f t="shared" si="4"/>
        <v/>
      </c>
      <c r="D42" s="16"/>
      <c r="E42" s="129" t="str">
        <f t="shared" si="5"/>
        <v/>
      </c>
      <c r="F42" s="16"/>
      <c r="G42" s="46" t="str">
        <f t="shared" si="6"/>
        <v/>
      </c>
      <c r="H42" s="16"/>
      <c r="I42" s="46" t="str">
        <f t="shared" si="7"/>
        <v/>
      </c>
      <c r="J42" s="250"/>
    </row>
    <row r="43" spans="1:10" s="6" customFormat="1" ht="25.05" customHeight="1" x14ac:dyDescent="0.25">
      <c r="A43" s="132" t="s">
        <v>11</v>
      </c>
      <c r="B43" s="16"/>
      <c r="C43" s="129"/>
      <c r="D43" s="16"/>
      <c r="E43" s="129"/>
      <c r="F43" s="16"/>
      <c r="G43" s="46"/>
      <c r="H43" s="16"/>
      <c r="I43" s="46"/>
      <c r="J43" s="254"/>
    </row>
    <row r="44" spans="1:10" s="7" customFormat="1" ht="25.05" customHeight="1" x14ac:dyDescent="0.25">
      <c r="A44" s="215" t="s">
        <v>70</v>
      </c>
      <c r="B44" s="55">
        <f>SUM(B27:B43)</f>
        <v>0</v>
      </c>
      <c r="C44" s="129" t="str">
        <f>IF(B44="","",IF(B44=0,"",(B44/B$6/$A$11)))</f>
        <v/>
      </c>
      <c r="D44" s="55">
        <f>SUM(D27:D43)</f>
        <v>0</v>
      </c>
      <c r="E44" s="129" t="str">
        <f>IF(D44="","",IF(D44=0,"",(D44/D$6/$A$11)))</f>
        <v/>
      </c>
      <c r="F44" s="55">
        <f>SUM(F27:F43)</f>
        <v>0</v>
      </c>
      <c r="G44" s="46" t="str">
        <f>IF(F44="","",IF(F44=0,"",(F44/F$6/$A$11)))</f>
        <v/>
      </c>
      <c r="H44" s="55">
        <f>SUM(H27:H43)</f>
        <v>0</v>
      </c>
      <c r="I44" s="46" t="str">
        <f>IF(H44="","",IF(H44=0,"",(H44/H$6/$A$11)))</f>
        <v/>
      </c>
      <c r="J44" s="250"/>
    </row>
    <row r="45" spans="1:10" ht="33" customHeight="1" x14ac:dyDescent="0.25">
      <c r="A45" s="110" t="s">
        <v>114</v>
      </c>
      <c r="B45" s="14"/>
      <c r="C45" s="14"/>
      <c r="D45" s="14"/>
      <c r="E45" s="14"/>
      <c r="F45" s="14"/>
      <c r="G45" s="14"/>
      <c r="H45" s="14"/>
      <c r="I45" s="14"/>
    </row>
    <row r="46" spans="1:10" s="6" customFormat="1" ht="25.05" customHeight="1" x14ac:dyDescent="0.25">
      <c r="A46" s="18" t="s">
        <v>115</v>
      </c>
      <c r="B46" s="16"/>
      <c r="C46" s="46" t="str">
        <f>IF(B46="","",IF(B46=0,"",(B46/B$6/$A$11)))</f>
        <v/>
      </c>
      <c r="D46" s="205"/>
      <c r="E46" s="46" t="str">
        <f>IF(D46="","",IF(D46=0,"",(D46/D$6/$A$11)))</f>
        <v/>
      </c>
      <c r="F46" s="205"/>
      <c r="G46" s="46" t="str">
        <f>IF(F46="","",IF(F46=0,"",(F46/F$6/$A$11)))</f>
        <v/>
      </c>
      <c r="H46" s="16"/>
      <c r="I46" s="46" t="str">
        <f>IF(H46="","",IF(H46=0,"",(H46/H$6/$A$11)))</f>
        <v/>
      </c>
      <c r="J46" s="250"/>
    </row>
    <row r="47" spans="1:10" s="6" customFormat="1" ht="25.05" customHeight="1" x14ac:dyDescent="0.25">
      <c r="A47" s="18" t="s">
        <v>116</v>
      </c>
      <c r="B47" s="16"/>
      <c r="C47" s="129" t="str">
        <f>IF(B47="","",IF(B47=0,"",(B47/B$6/$A$11)))</f>
        <v/>
      </c>
      <c r="D47" s="16"/>
      <c r="E47" s="129" t="str">
        <f>IF(D47="","",IF(D47=0,"",(D47/D$6/$A$11)))</f>
        <v/>
      </c>
      <c r="F47" s="16"/>
      <c r="G47" s="46" t="str">
        <f>IF(F47="","",IF(F47=0,"",(F47/F$6/$A$11)))</f>
        <v/>
      </c>
      <c r="H47" s="16"/>
      <c r="I47" s="46" t="str">
        <f>IF(H47="","",IF(H47=0,"",(H47/H$6/$A$11)))</f>
        <v/>
      </c>
      <c r="J47" s="250"/>
    </row>
    <row r="48" spans="1:10" ht="25.05" customHeight="1" x14ac:dyDescent="0.25">
      <c r="A48" s="104" t="s">
        <v>18</v>
      </c>
      <c r="B48" s="16"/>
      <c r="C48" s="129" t="str">
        <f>IF(B48="","",IF(B48=0,"",(B48/B$6/$A$11)))</f>
        <v/>
      </c>
      <c r="D48" s="16"/>
      <c r="E48" s="129" t="str">
        <f>IF(D48="","",IF(D48=0,"",(D48/D$6/$A$11)))</f>
        <v/>
      </c>
      <c r="F48" s="16"/>
      <c r="G48" s="46" t="str">
        <f>IF(F48="","",IF(F48=0,"",(F48/F$6/$A$11)))</f>
        <v/>
      </c>
      <c r="H48" s="16"/>
      <c r="I48" s="46" t="str">
        <f>IF(H48="","",IF(H48=0,"",(H48/H$6/$A$11)))</f>
        <v/>
      </c>
    </row>
    <row r="49" spans="1:10" s="6" customFormat="1" ht="25.05" customHeight="1" x14ac:dyDescent="0.25">
      <c r="A49" s="105" t="s">
        <v>117</v>
      </c>
      <c r="B49" s="55">
        <f>SUM(B46:B48)</f>
        <v>0</v>
      </c>
      <c r="C49" s="129" t="str">
        <f>IF(B49="","",IF(B49=0,"",(B49/B$6/$A$11)))</f>
        <v/>
      </c>
      <c r="D49" s="55">
        <f>SUM(D46:D48)</f>
        <v>0</v>
      </c>
      <c r="E49" s="129" t="str">
        <f>IF(D49="","",IF(D49=0,"",(D49/D$6/$A$11)))</f>
        <v/>
      </c>
      <c r="F49" s="55">
        <f>SUM(F46:F48)</f>
        <v>0</v>
      </c>
      <c r="G49" s="46" t="str">
        <f>IF(F49="","",IF(F49=0,"",(F49/F$6/$A$11)))</f>
        <v/>
      </c>
      <c r="H49" s="55">
        <f>SUM(H46:H48)</f>
        <v>0</v>
      </c>
      <c r="I49" s="46" t="str">
        <f>IF(H49="","",IF(H49=0,"",(H49/H$6/$A$11)))</f>
        <v/>
      </c>
      <c r="J49" s="250"/>
    </row>
    <row r="50" spans="1:10" s="6" customFormat="1" ht="40.200000000000003" customHeight="1" x14ac:dyDescent="0.25">
      <c r="A50" s="110" t="s">
        <v>118</v>
      </c>
      <c r="B50" s="14"/>
      <c r="C50" s="14"/>
      <c r="D50" s="14"/>
      <c r="E50" s="14"/>
      <c r="F50" s="14"/>
      <c r="G50" s="14"/>
      <c r="H50" s="14"/>
      <c r="I50" s="14"/>
      <c r="J50" s="250"/>
    </row>
    <row r="51" spans="1:10" s="6" customFormat="1" ht="25.05" customHeight="1" x14ac:dyDescent="0.25">
      <c r="A51" s="18" t="s">
        <v>460</v>
      </c>
      <c r="B51" s="16"/>
      <c r="C51" s="46" t="str">
        <f t="shared" ref="C51:C60" si="8">IF(B51="","",IF(B51=0,"",(B51/B$6/$A$11)))</f>
        <v/>
      </c>
      <c r="D51" s="205"/>
      <c r="E51" s="46" t="str">
        <f t="shared" ref="E51:E60" si="9">IF(D51="","",IF(D51=0,"",(D51/D$6/$A$11)))</f>
        <v/>
      </c>
      <c r="F51" s="205"/>
      <c r="G51" s="46" t="str">
        <f t="shared" ref="G51:G60" si="10">IF(F51="","",IF(F51=0,"",(F51/F$6/$A$11)))</f>
        <v/>
      </c>
      <c r="H51" s="16"/>
      <c r="I51" s="46" t="str">
        <f t="shared" ref="I51:I60" si="11">IF(H51="","",IF(H51=0,"",(H51/H$6/$A$11)))</f>
        <v/>
      </c>
      <c r="J51" s="250"/>
    </row>
    <row r="52" spans="1:10" s="6" customFormat="1" ht="25.05" customHeight="1" x14ac:dyDescent="0.25">
      <c r="A52" s="18" t="s">
        <v>45</v>
      </c>
      <c r="B52" s="16"/>
      <c r="C52" s="46" t="str">
        <f t="shared" si="8"/>
        <v/>
      </c>
      <c r="D52" s="205"/>
      <c r="E52" s="46" t="str">
        <f t="shared" si="9"/>
        <v/>
      </c>
      <c r="F52" s="205"/>
      <c r="G52" s="46" t="str">
        <f t="shared" si="10"/>
        <v/>
      </c>
      <c r="H52" s="16"/>
      <c r="I52" s="46" t="str">
        <f t="shared" si="11"/>
        <v/>
      </c>
      <c r="J52" s="250"/>
    </row>
    <row r="53" spans="1:10" s="6" customFormat="1" ht="25.05" customHeight="1" x14ac:dyDescent="0.25">
      <c r="A53" s="18" t="s">
        <v>119</v>
      </c>
      <c r="B53" s="16"/>
      <c r="C53" s="129" t="str">
        <f t="shared" si="8"/>
        <v/>
      </c>
      <c r="D53" s="16"/>
      <c r="E53" s="129" t="str">
        <f t="shared" si="9"/>
        <v/>
      </c>
      <c r="F53" s="16"/>
      <c r="G53" s="46" t="str">
        <f t="shared" si="10"/>
        <v/>
      </c>
      <c r="H53" s="16"/>
      <c r="I53" s="46" t="str">
        <f t="shared" si="11"/>
        <v/>
      </c>
      <c r="J53" s="250"/>
    </row>
    <row r="54" spans="1:10" s="6" customFormat="1" ht="25.05" customHeight="1" x14ac:dyDescent="0.25">
      <c r="A54" s="18" t="s">
        <v>17</v>
      </c>
      <c r="B54" s="16"/>
      <c r="C54" s="129" t="str">
        <f t="shared" si="8"/>
        <v/>
      </c>
      <c r="D54" s="16"/>
      <c r="E54" s="129" t="str">
        <f t="shared" si="9"/>
        <v/>
      </c>
      <c r="F54" s="16"/>
      <c r="G54" s="46" t="str">
        <f t="shared" si="10"/>
        <v/>
      </c>
      <c r="H54" s="16"/>
      <c r="I54" s="46" t="str">
        <f t="shared" si="11"/>
        <v/>
      </c>
      <c r="J54" s="250"/>
    </row>
    <row r="55" spans="1:10" s="6" customFormat="1" ht="25.05" customHeight="1" x14ac:dyDescent="0.25">
      <c r="A55" s="18" t="s">
        <v>428</v>
      </c>
      <c r="B55" s="16"/>
      <c r="C55" s="129" t="str">
        <f t="shared" si="8"/>
        <v/>
      </c>
      <c r="D55" s="16"/>
      <c r="E55" s="129" t="str">
        <f t="shared" si="9"/>
        <v/>
      </c>
      <c r="F55" s="16"/>
      <c r="G55" s="46" t="str">
        <f t="shared" si="10"/>
        <v/>
      </c>
      <c r="H55" s="16"/>
      <c r="I55" s="46" t="str">
        <f t="shared" si="11"/>
        <v/>
      </c>
      <c r="J55" s="250"/>
    </row>
    <row r="56" spans="1:10" s="6" customFormat="1" ht="25.05" customHeight="1" x14ac:dyDescent="0.25">
      <c r="A56" s="127" t="s">
        <v>129</v>
      </c>
      <c r="B56" s="128">
        <f>SUM(B51:B55)</f>
        <v>0</v>
      </c>
      <c r="C56" s="129" t="str">
        <f t="shared" si="8"/>
        <v/>
      </c>
      <c r="D56" s="128">
        <f>SUM(D51:D55)</f>
        <v>0</v>
      </c>
      <c r="E56" s="129" t="str">
        <f t="shared" si="9"/>
        <v/>
      </c>
      <c r="F56" s="128">
        <f>SUM(F51:F55)</f>
        <v>0</v>
      </c>
      <c r="G56" s="46" t="str">
        <f t="shared" si="10"/>
        <v/>
      </c>
      <c r="H56" s="128">
        <f>SUM(H51:H55)</f>
        <v>0</v>
      </c>
      <c r="I56" s="46" t="str">
        <f t="shared" si="11"/>
        <v/>
      </c>
      <c r="J56" s="250"/>
    </row>
    <row r="57" spans="1:10" s="6" customFormat="1" ht="25.05" customHeight="1" thickBot="1" x14ac:dyDescent="0.3">
      <c r="A57" s="107" t="s">
        <v>411</v>
      </c>
      <c r="B57" s="56">
        <f>B44+B56</f>
        <v>0</v>
      </c>
      <c r="C57" s="208" t="str">
        <f t="shared" si="8"/>
        <v/>
      </c>
      <c r="D57" s="56">
        <f>D44+D56</f>
        <v>0</v>
      </c>
      <c r="E57" s="208" t="str">
        <f t="shared" si="9"/>
        <v/>
      </c>
      <c r="F57" s="56">
        <f>F44+F56</f>
        <v>0</v>
      </c>
      <c r="G57" s="208" t="str">
        <f t="shared" si="10"/>
        <v/>
      </c>
      <c r="H57" s="56">
        <f>H44+H56</f>
        <v>0</v>
      </c>
      <c r="I57" s="208" t="str">
        <f t="shared" si="11"/>
        <v/>
      </c>
      <c r="J57" s="250"/>
    </row>
    <row r="58" spans="1:10" s="6" customFormat="1" ht="36.6" customHeight="1" thickTop="1" x14ac:dyDescent="0.25">
      <c r="A58" s="132" t="s">
        <v>120</v>
      </c>
      <c r="B58" s="167">
        <f>B25+B49-B57</f>
        <v>0</v>
      </c>
      <c r="C58" s="129" t="str">
        <f t="shared" si="8"/>
        <v/>
      </c>
      <c r="D58" s="167">
        <f>D25+D49-D57</f>
        <v>0</v>
      </c>
      <c r="E58" s="129" t="str">
        <f t="shared" si="9"/>
        <v/>
      </c>
      <c r="F58" s="167">
        <f>F25+F49-F57</f>
        <v>0</v>
      </c>
      <c r="G58" s="129" t="str">
        <f t="shared" si="10"/>
        <v/>
      </c>
      <c r="H58" s="167">
        <f>H25+H49-H57</f>
        <v>0</v>
      </c>
      <c r="I58" s="129" t="str">
        <f t="shared" si="11"/>
        <v/>
      </c>
      <c r="J58" s="254"/>
    </row>
    <row r="59" spans="1:10" s="6" customFormat="1" ht="36.6" customHeight="1" x14ac:dyDescent="0.25">
      <c r="A59" s="135" t="s">
        <v>121</v>
      </c>
      <c r="B59" s="16">
        <f>'Vuosi 2019'!B60</f>
        <v>0</v>
      </c>
      <c r="C59" s="129" t="str">
        <f t="shared" si="8"/>
        <v/>
      </c>
      <c r="D59" s="16">
        <f>'Vuosi 2019'!D60</f>
        <v>0</v>
      </c>
      <c r="E59" s="129" t="str">
        <f t="shared" si="9"/>
        <v/>
      </c>
      <c r="F59" s="16">
        <f>'Vuosi 2019'!F60</f>
        <v>0</v>
      </c>
      <c r="G59" s="46" t="str">
        <f t="shared" si="10"/>
        <v/>
      </c>
      <c r="H59" s="16">
        <f>'Vuosi 2019'!H60</f>
        <v>0</v>
      </c>
      <c r="I59" s="46" t="str">
        <f t="shared" si="11"/>
        <v/>
      </c>
      <c r="J59" s="250"/>
    </row>
    <row r="60" spans="1:10" s="7" customFormat="1" ht="36.6" customHeight="1" x14ac:dyDescent="0.25">
      <c r="A60" s="135" t="s">
        <v>311</v>
      </c>
      <c r="B60" s="164">
        <f>B58+B59</f>
        <v>0</v>
      </c>
      <c r="C60" s="129" t="str">
        <f t="shared" si="8"/>
        <v/>
      </c>
      <c r="D60" s="165">
        <f>D58+D59</f>
        <v>0</v>
      </c>
      <c r="E60" s="129" t="str">
        <f t="shared" si="9"/>
        <v/>
      </c>
      <c r="F60" s="165">
        <f>F58+F59</f>
        <v>0</v>
      </c>
      <c r="G60" s="46" t="str">
        <f t="shared" si="10"/>
        <v/>
      </c>
      <c r="H60" s="165">
        <f>H58+H59</f>
        <v>0</v>
      </c>
      <c r="I60" s="46" t="str">
        <f t="shared" si="11"/>
        <v/>
      </c>
      <c r="J60" s="250"/>
    </row>
    <row r="61" spans="1:10" s="57" customFormat="1" ht="48" customHeight="1" thickBot="1" x14ac:dyDescent="0.35">
      <c r="A61" s="196" t="s">
        <v>122</v>
      </c>
      <c r="B61" s="198"/>
      <c r="C61" s="198"/>
      <c r="D61" s="198"/>
      <c r="E61" s="198"/>
      <c r="F61" s="198"/>
      <c r="G61" s="198"/>
      <c r="H61" s="198"/>
      <c r="I61" s="198"/>
      <c r="J61" s="250"/>
    </row>
    <row r="62" spans="1:10" s="6" customFormat="1" ht="25.05" customHeight="1" thickTop="1" x14ac:dyDescent="0.25">
      <c r="A62" s="110" t="s">
        <v>123</v>
      </c>
      <c r="B62" s="14"/>
      <c r="C62" s="14"/>
      <c r="D62" s="14"/>
      <c r="E62" s="14"/>
      <c r="F62" s="14"/>
      <c r="G62" s="14"/>
      <c r="H62" s="14"/>
      <c r="I62" s="14"/>
      <c r="J62" s="250"/>
    </row>
    <row r="63" spans="1:10" s="6" customFormat="1" ht="25.05" customHeight="1" x14ac:dyDescent="0.25">
      <c r="A63" s="18" t="s">
        <v>312</v>
      </c>
      <c r="B63" s="22"/>
      <c r="C63" s="46" t="str">
        <f>IF(B63="","",IF(B63=0,"",(B63/B$6/$A$11)))</f>
        <v/>
      </c>
      <c r="D63" s="22"/>
      <c r="E63" s="46" t="str">
        <f>IF(D63="","",IF(D63=0,"",(D63/D$6/$A$11)))</f>
        <v/>
      </c>
      <c r="F63" s="22"/>
      <c r="G63" s="46" t="str">
        <f>IF(F63="","",IF(F63=0,"",(F63/F$6/$A$11)))</f>
        <v/>
      </c>
      <c r="H63" s="22"/>
      <c r="I63" s="46" t="str">
        <f>IF(H63="","",IF(H63=0,"",(H63/H$6/$A$11)))</f>
        <v/>
      </c>
      <c r="J63" s="250"/>
    </row>
    <row r="64" spans="1:10" s="6" customFormat="1" ht="25.05" customHeight="1" x14ac:dyDescent="0.25">
      <c r="A64" s="18" t="s">
        <v>51</v>
      </c>
      <c r="B64" s="16"/>
      <c r="C64" s="129" t="str">
        <f>IF(B64="","",IF(B64=0,"",(B64/B$6/$A$11)))</f>
        <v/>
      </c>
      <c r="D64" s="16"/>
      <c r="E64" s="129" t="str">
        <f>IF(D64="","",IF(D64=0,"",(D64/D$6/$A$11)))</f>
        <v/>
      </c>
      <c r="F64" s="16"/>
      <c r="G64" s="129" t="str">
        <f>IF(F64="","",IF(F64=0,"",(F64/F$6/$A$11)))</f>
        <v/>
      </c>
      <c r="H64" s="16"/>
      <c r="I64" s="46" t="str">
        <f>IF(H64="","",IF(H64=0,"",(H64/H$6/$A$11)))</f>
        <v/>
      </c>
      <c r="J64" s="250"/>
    </row>
    <row r="65" spans="1:10" s="4" customFormat="1" ht="25.05" customHeight="1" x14ac:dyDescent="0.25">
      <c r="A65" s="18" t="s">
        <v>313</v>
      </c>
      <c r="B65" s="16"/>
      <c r="C65" s="129" t="str">
        <f>IF(B65="","",IF(B65=0,"",(B65/B$6/$A$11)))</f>
        <v/>
      </c>
      <c r="D65" s="16"/>
      <c r="E65" s="129" t="str">
        <f>IF(D65="","",IF(D65=0,"",(D65/D$6/$A$11)))</f>
        <v/>
      </c>
      <c r="F65" s="16"/>
      <c r="G65" s="46" t="str">
        <f>IF(F65="","",IF(F65=0,"",(F65/F$6/$A$11)))</f>
        <v/>
      </c>
      <c r="H65" s="16"/>
      <c r="I65" s="46" t="str">
        <f>IF(H65="","",IF(H65=0,"",(H65/H$6/$A$11)))</f>
        <v/>
      </c>
      <c r="J65" s="250"/>
    </row>
    <row r="66" spans="1:10" s="6" customFormat="1" ht="25.05" customHeight="1" x14ac:dyDescent="0.25">
      <c r="A66" s="108" t="s">
        <v>314</v>
      </c>
      <c r="B66" s="16"/>
      <c r="C66" s="129" t="str">
        <f>IF(B66="","",IF(B66=0,"",(B66/B$6/$A$11)))</f>
        <v/>
      </c>
      <c r="D66" s="16"/>
      <c r="E66" s="129" t="str">
        <f>IF(D66="","",IF(D66=0,"",(D66/D$6/$A$11)))</f>
        <v/>
      </c>
      <c r="F66" s="16"/>
      <c r="G66" s="46" t="str">
        <f>IF(F66="","",IF(F66=0,"",(F66/F$6/$A$11)))</f>
        <v/>
      </c>
      <c r="H66" s="16"/>
      <c r="I66" s="46" t="str">
        <f>IF(H66="","",IF(H66=0,"",(H66/H$6/$A$11)))</f>
        <v/>
      </c>
      <c r="J66" s="250"/>
    </row>
    <row r="67" spans="1:10" s="6" customFormat="1" ht="36" customHeight="1" x14ac:dyDescent="0.25">
      <c r="A67" s="105" t="s">
        <v>69</v>
      </c>
      <c r="B67" s="55">
        <f>SUM(B63:B66)</f>
        <v>0</v>
      </c>
      <c r="C67" s="129" t="str">
        <f>IF(B67="","",IF(B67=0,"",(B67/B$6/$A$11)))</f>
        <v/>
      </c>
      <c r="D67" s="55">
        <f>SUM(D63:D66)</f>
        <v>0</v>
      </c>
      <c r="E67" s="129" t="str">
        <f>IF(D67="","",IF(D67=0,"",(D67/D$6/$A$11)))</f>
        <v/>
      </c>
      <c r="F67" s="55">
        <f>SUM(F63:F66)</f>
        <v>0</v>
      </c>
      <c r="G67" s="46" t="str">
        <f>IF(F67="","",IF(F67=0,"",(F67/F$6/$A$11)))</f>
        <v/>
      </c>
      <c r="H67" s="55">
        <f>SUM(H63:H66)</f>
        <v>0</v>
      </c>
      <c r="I67" s="46" t="str">
        <f>IF(H67="","",IF(H67=0,"",(H67/H$6/$A$11)))</f>
        <v/>
      </c>
      <c r="J67" s="250"/>
    </row>
    <row r="68" spans="1:10" s="6" customFormat="1" ht="34.200000000000003" customHeight="1" x14ac:dyDescent="0.25">
      <c r="A68" s="110" t="s">
        <v>124</v>
      </c>
      <c r="B68" s="14"/>
      <c r="C68" s="14"/>
      <c r="D68" s="14"/>
      <c r="E68" s="14"/>
      <c r="F68" s="14"/>
      <c r="G68" s="14"/>
      <c r="H68" s="14"/>
      <c r="I68" s="14"/>
      <c r="J68" s="250"/>
    </row>
    <row r="69" spans="1:10" s="6" customFormat="1" ht="25.05" customHeight="1" x14ac:dyDescent="0.25">
      <c r="A69" s="18" t="s">
        <v>308</v>
      </c>
      <c r="B69" s="16"/>
      <c r="C69" s="46" t="str">
        <f t="shared" ref="C69:C87" si="12">IF(B69="","",IF(B69=0,"",(B69/B$6/$A$11)))</f>
        <v/>
      </c>
      <c r="D69" s="205"/>
      <c r="E69" s="46" t="str">
        <f t="shared" ref="E69:E87" si="13">IF(D69="","",IF(D69=0,"",(D69/D$6/$A$11)))</f>
        <v/>
      </c>
      <c r="F69" s="205"/>
      <c r="G69" s="46" t="str">
        <f t="shared" ref="G69:G87" si="14">IF(F69="","",IF(F69=0,"",(F69/F$6/$A$11)))</f>
        <v/>
      </c>
      <c r="H69" s="16"/>
      <c r="I69" s="46" t="str">
        <f t="shared" ref="I69:I87" si="15">IF(H69="","",IF(H69=0,"",(H69/H$6/$A$11)))</f>
        <v/>
      </c>
      <c r="J69" s="250"/>
    </row>
    <row r="70" spans="1:10" s="6" customFormat="1" ht="25.05" customHeight="1" x14ac:dyDescent="0.25">
      <c r="A70" s="18" t="s">
        <v>1</v>
      </c>
      <c r="B70" s="16"/>
      <c r="C70" s="129" t="str">
        <f t="shared" si="12"/>
        <v/>
      </c>
      <c r="D70" s="16"/>
      <c r="E70" s="129" t="str">
        <f t="shared" si="13"/>
        <v/>
      </c>
      <c r="F70" s="16"/>
      <c r="G70" s="46" t="str">
        <f t="shared" si="14"/>
        <v/>
      </c>
      <c r="H70" s="16"/>
      <c r="I70" s="46" t="str">
        <f t="shared" si="15"/>
        <v/>
      </c>
      <c r="J70" s="250"/>
    </row>
    <row r="71" spans="1:10" ht="25.05" customHeight="1" x14ac:dyDescent="0.25">
      <c r="A71" s="18" t="s">
        <v>112</v>
      </c>
      <c r="B71" s="16"/>
      <c r="C71" s="129" t="str">
        <f t="shared" si="12"/>
        <v/>
      </c>
      <c r="D71" s="16"/>
      <c r="E71" s="129" t="str">
        <f t="shared" si="13"/>
        <v/>
      </c>
      <c r="F71" s="16"/>
      <c r="G71" s="46" t="str">
        <f t="shared" si="14"/>
        <v/>
      </c>
      <c r="H71" s="16"/>
      <c r="I71" s="46" t="str">
        <f t="shared" si="15"/>
        <v/>
      </c>
    </row>
    <row r="72" spans="1:10" s="6" customFormat="1" ht="25.05" customHeight="1" x14ac:dyDescent="0.25">
      <c r="A72" s="18" t="s">
        <v>2</v>
      </c>
      <c r="B72" s="16"/>
      <c r="C72" s="129" t="str">
        <f t="shared" si="12"/>
        <v/>
      </c>
      <c r="D72" s="16"/>
      <c r="E72" s="129" t="str">
        <f t="shared" si="13"/>
        <v/>
      </c>
      <c r="F72" s="16"/>
      <c r="G72" s="46" t="str">
        <f t="shared" si="14"/>
        <v/>
      </c>
      <c r="H72" s="16"/>
      <c r="I72" s="46" t="str">
        <f t="shared" si="15"/>
        <v/>
      </c>
      <c r="J72" s="250"/>
    </row>
    <row r="73" spans="1:10" s="6" customFormat="1" ht="25.05" customHeight="1" x14ac:dyDescent="0.25">
      <c r="A73" s="18" t="s">
        <v>3</v>
      </c>
      <c r="B73" s="16"/>
      <c r="C73" s="129" t="str">
        <f t="shared" si="12"/>
        <v/>
      </c>
      <c r="D73" s="16"/>
      <c r="E73" s="129" t="str">
        <f t="shared" si="13"/>
        <v/>
      </c>
      <c r="F73" s="16"/>
      <c r="G73" s="46" t="str">
        <f t="shared" si="14"/>
        <v/>
      </c>
      <c r="H73" s="16"/>
      <c r="I73" s="46" t="str">
        <f t="shared" si="15"/>
        <v/>
      </c>
      <c r="J73" s="250"/>
    </row>
    <row r="74" spans="1:10" s="6" customFormat="1" ht="25.05" customHeight="1" x14ac:dyDescent="0.25">
      <c r="A74" s="18" t="s">
        <v>4</v>
      </c>
      <c r="B74" s="16"/>
      <c r="C74" s="129" t="str">
        <f t="shared" si="12"/>
        <v/>
      </c>
      <c r="D74" s="16"/>
      <c r="E74" s="129" t="str">
        <f t="shared" si="13"/>
        <v/>
      </c>
      <c r="F74" s="16"/>
      <c r="G74" s="46" t="str">
        <f t="shared" si="14"/>
        <v/>
      </c>
      <c r="H74" s="16"/>
      <c r="I74" s="46" t="str">
        <f t="shared" si="15"/>
        <v/>
      </c>
      <c r="J74" s="250"/>
    </row>
    <row r="75" spans="1:10" s="6" customFormat="1" ht="25.05" customHeight="1" x14ac:dyDescent="0.25">
      <c r="A75" s="18" t="s">
        <v>5</v>
      </c>
      <c r="B75" s="16"/>
      <c r="C75" s="129" t="str">
        <f t="shared" si="12"/>
        <v/>
      </c>
      <c r="D75" s="16"/>
      <c r="E75" s="129" t="str">
        <f t="shared" si="13"/>
        <v/>
      </c>
      <c r="F75" s="16"/>
      <c r="G75" s="46" t="str">
        <f t="shared" si="14"/>
        <v/>
      </c>
      <c r="H75" s="16"/>
      <c r="I75" s="46" t="str">
        <f t="shared" si="15"/>
        <v/>
      </c>
      <c r="J75" s="250"/>
    </row>
    <row r="76" spans="1:10" s="6" customFormat="1" ht="25.05" customHeight="1" x14ac:dyDescent="0.25">
      <c r="A76" s="18" t="s">
        <v>6</v>
      </c>
      <c r="B76" s="16"/>
      <c r="C76" s="129" t="str">
        <f t="shared" si="12"/>
        <v/>
      </c>
      <c r="D76" s="16"/>
      <c r="E76" s="129" t="str">
        <f t="shared" si="13"/>
        <v/>
      </c>
      <c r="F76" s="16"/>
      <c r="G76" s="46" t="str">
        <f t="shared" si="14"/>
        <v/>
      </c>
      <c r="H76" s="16"/>
      <c r="I76" s="46" t="str">
        <f t="shared" si="15"/>
        <v/>
      </c>
      <c r="J76" s="250"/>
    </row>
    <row r="77" spans="1:10" s="6" customFormat="1" ht="25.05" customHeight="1" x14ac:dyDescent="0.25">
      <c r="A77" s="18" t="s">
        <v>7</v>
      </c>
      <c r="B77" s="16"/>
      <c r="C77" s="129" t="str">
        <f t="shared" si="12"/>
        <v/>
      </c>
      <c r="D77" s="16"/>
      <c r="E77" s="129" t="str">
        <f t="shared" si="13"/>
        <v/>
      </c>
      <c r="F77" s="16"/>
      <c r="G77" s="46" t="str">
        <f t="shared" si="14"/>
        <v/>
      </c>
      <c r="H77" s="16"/>
      <c r="I77" s="46" t="str">
        <f t="shared" si="15"/>
        <v/>
      </c>
      <c r="J77" s="250"/>
    </row>
    <row r="78" spans="1:10" s="6" customFormat="1" ht="25.05" customHeight="1" x14ac:dyDescent="0.25">
      <c r="A78" s="18" t="s">
        <v>8</v>
      </c>
      <c r="B78" s="16"/>
      <c r="C78" s="129" t="str">
        <f t="shared" si="12"/>
        <v/>
      </c>
      <c r="D78" s="16"/>
      <c r="E78" s="129" t="str">
        <f t="shared" si="13"/>
        <v/>
      </c>
      <c r="F78" s="16"/>
      <c r="G78" s="46" t="str">
        <f t="shared" si="14"/>
        <v/>
      </c>
      <c r="H78" s="16"/>
      <c r="I78" s="46" t="str">
        <f t="shared" si="15"/>
        <v/>
      </c>
      <c r="J78" s="254"/>
    </row>
    <row r="79" spans="1:10" s="6" customFormat="1" ht="25.05" customHeight="1" x14ac:dyDescent="0.25">
      <c r="A79" s="18" t="s">
        <v>9</v>
      </c>
      <c r="B79" s="16"/>
      <c r="C79" s="129" t="str">
        <f t="shared" si="12"/>
        <v/>
      </c>
      <c r="D79" s="16"/>
      <c r="E79" s="129" t="str">
        <f t="shared" si="13"/>
        <v/>
      </c>
      <c r="F79" s="16"/>
      <c r="G79" s="46" t="str">
        <f t="shared" si="14"/>
        <v/>
      </c>
      <c r="H79" s="16"/>
      <c r="I79" s="46" t="str">
        <f t="shared" si="15"/>
        <v/>
      </c>
      <c r="J79" s="250"/>
    </row>
    <row r="80" spans="1:10" s="6" customFormat="1" ht="25.05" customHeight="1" x14ac:dyDescent="0.25">
      <c r="A80" s="18" t="s">
        <v>51</v>
      </c>
      <c r="B80" s="16"/>
      <c r="C80" s="129" t="str">
        <f t="shared" si="12"/>
        <v/>
      </c>
      <c r="D80" s="16"/>
      <c r="E80" s="129" t="str">
        <f t="shared" si="13"/>
        <v/>
      </c>
      <c r="F80" s="16"/>
      <c r="G80" s="46" t="str">
        <f t="shared" si="14"/>
        <v/>
      </c>
      <c r="H80" s="16"/>
      <c r="I80" s="46" t="str">
        <f t="shared" si="15"/>
        <v/>
      </c>
      <c r="J80" s="250"/>
    </row>
    <row r="81" spans="1:10" s="7" customFormat="1" ht="25.05" customHeight="1" x14ac:dyDescent="0.25">
      <c r="A81" s="18" t="s">
        <v>10</v>
      </c>
      <c r="B81" s="16"/>
      <c r="C81" s="129" t="str">
        <f t="shared" si="12"/>
        <v/>
      </c>
      <c r="D81" s="16"/>
      <c r="E81" s="129" t="str">
        <f t="shared" si="13"/>
        <v/>
      </c>
      <c r="F81" s="16"/>
      <c r="G81" s="46" t="str">
        <f t="shared" si="14"/>
        <v/>
      </c>
      <c r="H81" s="16"/>
      <c r="I81" s="46" t="str">
        <f t="shared" si="15"/>
        <v/>
      </c>
      <c r="J81" s="250"/>
    </row>
    <row r="82" spans="1:10" s="6" customFormat="1" ht="25.05" customHeight="1" x14ac:dyDescent="0.25">
      <c r="A82" s="18" t="s">
        <v>315</v>
      </c>
      <c r="B82" s="22"/>
      <c r="C82" s="129" t="str">
        <f t="shared" si="12"/>
        <v/>
      </c>
      <c r="D82" s="22"/>
      <c r="E82" s="129" t="str">
        <f t="shared" si="13"/>
        <v/>
      </c>
      <c r="F82" s="22"/>
      <c r="G82" s="46" t="str">
        <f t="shared" si="14"/>
        <v/>
      </c>
      <c r="H82" s="22"/>
      <c r="I82" s="46" t="str">
        <f t="shared" si="15"/>
        <v/>
      </c>
      <c r="J82" s="250"/>
    </row>
    <row r="83" spans="1:10" s="6" customFormat="1" ht="25.05" customHeight="1" x14ac:dyDescent="0.25">
      <c r="A83" s="18" t="s">
        <v>310</v>
      </c>
      <c r="B83" s="16"/>
      <c r="C83" s="129" t="str">
        <f t="shared" si="12"/>
        <v/>
      </c>
      <c r="D83" s="16"/>
      <c r="E83" s="129" t="str">
        <f t="shared" si="13"/>
        <v/>
      </c>
      <c r="F83" s="16"/>
      <c r="G83" s="46" t="str">
        <f t="shared" si="14"/>
        <v/>
      </c>
      <c r="H83" s="16"/>
      <c r="I83" s="46" t="str">
        <f t="shared" si="15"/>
        <v/>
      </c>
      <c r="J83" s="250"/>
    </row>
    <row r="84" spans="1:10" s="6" customFormat="1" ht="25.05" customHeight="1" x14ac:dyDescent="0.25">
      <c r="A84" s="18" t="s">
        <v>316</v>
      </c>
      <c r="B84" s="16"/>
      <c r="C84" s="129" t="str">
        <f t="shared" si="12"/>
        <v/>
      </c>
      <c r="D84" s="16"/>
      <c r="E84" s="129" t="str">
        <f t="shared" si="13"/>
        <v/>
      </c>
      <c r="F84" s="16"/>
      <c r="G84" s="46" t="str">
        <f t="shared" si="14"/>
        <v/>
      </c>
      <c r="H84" s="16"/>
      <c r="I84" s="46" t="str">
        <f t="shared" si="15"/>
        <v/>
      </c>
      <c r="J84" s="250"/>
    </row>
    <row r="85" spans="1:10" s="9" customFormat="1" ht="25.05" customHeight="1" x14ac:dyDescent="0.25">
      <c r="A85" s="18" t="s">
        <v>11</v>
      </c>
      <c r="B85" s="16"/>
      <c r="C85" s="129" t="str">
        <f t="shared" si="12"/>
        <v/>
      </c>
      <c r="D85" s="16"/>
      <c r="E85" s="129" t="str">
        <f t="shared" si="13"/>
        <v/>
      </c>
      <c r="F85" s="16"/>
      <c r="G85" s="46" t="str">
        <f t="shared" si="14"/>
        <v/>
      </c>
      <c r="H85" s="16"/>
      <c r="I85" s="46" t="str">
        <f t="shared" si="15"/>
        <v/>
      </c>
      <c r="J85" s="250"/>
    </row>
    <row r="86" spans="1:10" s="6" customFormat="1" ht="25.05" customHeight="1" x14ac:dyDescent="0.25">
      <c r="A86" s="109" t="s">
        <v>126</v>
      </c>
      <c r="B86" s="16"/>
      <c r="C86" s="129" t="str">
        <f t="shared" si="12"/>
        <v/>
      </c>
      <c r="D86" s="16"/>
      <c r="E86" s="129" t="str">
        <f t="shared" si="13"/>
        <v/>
      </c>
      <c r="F86" s="16"/>
      <c r="G86" s="46" t="str">
        <f t="shared" si="14"/>
        <v/>
      </c>
      <c r="H86" s="16"/>
      <c r="I86" s="46" t="str">
        <f t="shared" si="15"/>
        <v/>
      </c>
      <c r="J86" s="250"/>
    </row>
    <row r="87" spans="1:10" s="6" customFormat="1" ht="25.05" customHeight="1" x14ac:dyDescent="0.25">
      <c r="A87" s="105" t="s">
        <v>70</v>
      </c>
      <c r="B87" s="55">
        <f>SUM(B69:B86)</f>
        <v>0</v>
      </c>
      <c r="C87" s="129" t="str">
        <f t="shared" si="12"/>
        <v/>
      </c>
      <c r="D87" s="55">
        <f>SUM(D69:D86)</f>
        <v>0</v>
      </c>
      <c r="E87" s="129" t="str">
        <f t="shared" si="13"/>
        <v/>
      </c>
      <c r="F87" s="55">
        <f>SUM(F69:F86)</f>
        <v>0</v>
      </c>
      <c r="G87" s="46" t="str">
        <f t="shared" si="14"/>
        <v/>
      </c>
      <c r="H87" s="55">
        <f>SUM(H69:H86)</f>
        <v>0</v>
      </c>
      <c r="I87" s="46" t="str">
        <f t="shared" si="15"/>
        <v/>
      </c>
      <c r="J87" s="250"/>
    </row>
    <row r="88" spans="1:10" s="6" customFormat="1" ht="38.4" customHeight="1" x14ac:dyDescent="0.25">
      <c r="A88" s="110" t="s">
        <v>127</v>
      </c>
      <c r="B88" s="14"/>
      <c r="C88" s="14"/>
      <c r="D88" s="14"/>
      <c r="E88" s="14"/>
      <c r="F88" s="14"/>
      <c r="G88" s="14"/>
      <c r="H88" s="14"/>
      <c r="I88" s="14"/>
      <c r="J88" s="250"/>
    </row>
    <row r="89" spans="1:10" s="6" customFormat="1" ht="25.05" customHeight="1" x14ac:dyDescent="0.25">
      <c r="A89" s="18" t="s">
        <v>115</v>
      </c>
      <c r="B89" s="16"/>
      <c r="C89" s="46" t="str">
        <f>IF(B89="","",IF(B89=0,"",(B89/B$6/$A$11)))</f>
        <v/>
      </c>
      <c r="D89" s="205"/>
      <c r="E89" s="46" t="str">
        <f>IF(D89="","",IF(D89=0,"",(D89/D$6/$A$11)))</f>
        <v/>
      </c>
      <c r="F89" s="205"/>
      <c r="G89" s="46" t="str">
        <f>IF(F89="","",IF(F89=0,"",(F89/F$6/$A$11)))</f>
        <v/>
      </c>
      <c r="H89" s="16"/>
      <c r="I89" s="46" t="str">
        <f>IF(H89="","",IF(H89=0,"",(H89/H$6/$A$11)))</f>
        <v/>
      </c>
      <c r="J89" s="250"/>
    </row>
    <row r="90" spans="1:10" s="6" customFormat="1" ht="25.05" customHeight="1" x14ac:dyDescent="0.25">
      <c r="A90" s="18" t="s">
        <v>116</v>
      </c>
      <c r="B90" s="16"/>
      <c r="C90" s="129" t="str">
        <f>IF(B90="","",IF(B90=0,"",(B90/B$6/$A$11)))</f>
        <v/>
      </c>
      <c r="D90" s="16"/>
      <c r="E90" s="129" t="str">
        <f>IF(D90="","",IF(D90=0,"",(D90/D$6/$A$11)))</f>
        <v/>
      </c>
      <c r="F90" s="16"/>
      <c r="G90" s="46" t="str">
        <f>IF(F90="","",IF(F90=0,"",(F90/F$6/$A$11)))</f>
        <v/>
      </c>
      <c r="H90" s="16"/>
      <c r="I90" s="46" t="str">
        <f>IF(H90="","",IF(H90=0,"",(H90/H$6/$A$11)))</f>
        <v/>
      </c>
      <c r="J90" s="250"/>
    </row>
    <row r="91" spans="1:10" ht="25.05" customHeight="1" x14ac:dyDescent="0.25">
      <c r="A91" s="108" t="s">
        <v>18</v>
      </c>
      <c r="B91" s="16"/>
      <c r="C91" s="129" t="str">
        <f>IF(B91="","",IF(B91=0,"",(B91/B$6/$A$11)))</f>
        <v/>
      </c>
      <c r="D91" s="16"/>
      <c r="E91" s="129" t="str">
        <f>IF(D91="","",IF(D91=0,"",(D91/D$6/$A$11)))</f>
        <v/>
      </c>
      <c r="F91" s="16"/>
      <c r="G91" s="46" t="str">
        <f>IF(F91="","",IF(F91=0,"",(F91/F$6/$A$11)))</f>
        <v/>
      </c>
      <c r="H91" s="16"/>
      <c r="I91" s="46" t="str">
        <f>IF(H91="","",IF(H91=0,"",(H91/H$6/$A$11)))</f>
        <v/>
      </c>
    </row>
    <row r="92" spans="1:10" s="6" customFormat="1" ht="25.05" customHeight="1" x14ac:dyDescent="0.25">
      <c r="A92" s="105" t="s">
        <v>117</v>
      </c>
      <c r="B92" s="55">
        <f>SUM(B89:B91)</f>
        <v>0</v>
      </c>
      <c r="C92" s="129" t="str">
        <f>IF(B92="","",IF(B92=0,"",(B92/B$6/$A$11)))</f>
        <v/>
      </c>
      <c r="D92" s="55">
        <f>SUM(D89:D91)</f>
        <v>0</v>
      </c>
      <c r="E92" s="129" t="str">
        <f>IF(D92="","",IF(D92=0,"",(D92/D$6/$A$11)))</f>
        <v/>
      </c>
      <c r="F92" s="55">
        <f>SUM(F89:F91)</f>
        <v>0</v>
      </c>
      <c r="G92" s="46" t="str">
        <f>IF(F92="","",IF(F92=0,"",(F92/F$6/$A$11)))</f>
        <v/>
      </c>
      <c r="H92" s="55">
        <f>SUM(H89:H91)</f>
        <v>0</v>
      </c>
      <c r="I92" s="46" t="str">
        <f>IF(H92="","",IF(H92=0,"",(H92/H$6/$A$11)))</f>
        <v/>
      </c>
      <c r="J92" s="250"/>
    </row>
    <row r="93" spans="1:10" s="6" customFormat="1" ht="35.4" customHeight="1" x14ac:dyDescent="0.25">
      <c r="A93" s="110" t="s">
        <v>128</v>
      </c>
      <c r="B93" s="14"/>
      <c r="C93" s="14"/>
      <c r="D93" s="14"/>
      <c r="E93" s="14"/>
      <c r="F93" s="14"/>
      <c r="G93" s="14"/>
      <c r="H93" s="14"/>
      <c r="I93" s="14"/>
      <c r="J93" s="250"/>
    </row>
    <row r="94" spans="1:10" s="6" customFormat="1" ht="25.05" customHeight="1" x14ac:dyDescent="0.25">
      <c r="A94" s="18" t="s">
        <v>460</v>
      </c>
      <c r="B94" s="16"/>
      <c r="C94" s="46" t="str">
        <f t="shared" ref="C94:C104" si="16">IF(B94="","",IF(B94=0,"",(B94/B$6/$A$11)))</f>
        <v/>
      </c>
      <c r="D94" s="205"/>
      <c r="E94" s="46" t="str">
        <f t="shared" ref="E94:E104" si="17">IF(D94="","",IF(D94=0,"",(D94/D$6/$A$11)))</f>
        <v/>
      </c>
      <c r="F94" s="205"/>
      <c r="G94" s="46" t="str">
        <f t="shared" ref="G94:G104" si="18">IF(F94="","",IF(F94=0,"",(F94/F$6/$A$11)))</f>
        <v/>
      </c>
      <c r="H94" s="16"/>
      <c r="I94" s="46" t="str">
        <f t="shared" ref="I94:I104" si="19">IF(H94="","",IF(H94=0,"",(H94/H$6/$A$11)))</f>
        <v/>
      </c>
      <c r="J94" s="250"/>
    </row>
    <row r="95" spans="1:10" s="6" customFormat="1" ht="25.05" customHeight="1" x14ac:dyDescent="0.25">
      <c r="A95" s="18" t="s">
        <v>45</v>
      </c>
      <c r="B95" s="16"/>
      <c r="C95" s="46" t="str">
        <f t="shared" si="16"/>
        <v/>
      </c>
      <c r="D95" s="205"/>
      <c r="E95" s="46" t="str">
        <f t="shared" si="17"/>
        <v/>
      </c>
      <c r="F95" s="205"/>
      <c r="G95" s="46" t="str">
        <f t="shared" si="18"/>
        <v/>
      </c>
      <c r="H95" s="16"/>
      <c r="I95" s="46" t="str">
        <f t="shared" si="19"/>
        <v/>
      </c>
      <c r="J95" s="250"/>
    </row>
    <row r="96" spans="1:10" s="6" customFormat="1" ht="25.05" customHeight="1" x14ac:dyDescent="0.25">
      <c r="A96" s="18" t="s">
        <v>119</v>
      </c>
      <c r="B96" s="16"/>
      <c r="C96" s="129" t="str">
        <f t="shared" si="16"/>
        <v/>
      </c>
      <c r="D96" s="16"/>
      <c r="E96" s="129" t="str">
        <f t="shared" si="17"/>
        <v/>
      </c>
      <c r="F96" s="16"/>
      <c r="G96" s="46" t="str">
        <f t="shared" si="18"/>
        <v/>
      </c>
      <c r="H96" s="16"/>
      <c r="I96" s="46" t="str">
        <f t="shared" si="19"/>
        <v/>
      </c>
      <c r="J96" s="250"/>
    </row>
    <row r="97" spans="1:10" s="6" customFormat="1" ht="25.05" customHeight="1" x14ac:dyDescent="0.25">
      <c r="A97" s="18" t="s">
        <v>17</v>
      </c>
      <c r="B97" s="16"/>
      <c r="C97" s="129" t="str">
        <f t="shared" si="16"/>
        <v/>
      </c>
      <c r="D97" s="16"/>
      <c r="E97" s="129" t="str">
        <f t="shared" si="17"/>
        <v/>
      </c>
      <c r="F97" s="16"/>
      <c r="G97" s="46" t="str">
        <f t="shared" si="18"/>
        <v/>
      </c>
      <c r="H97" s="16"/>
      <c r="I97" s="46" t="str">
        <f t="shared" si="19"/>
        <v/>
      </c>
      <c r="J97" s="250"/>
    </row>
    <row r="98" spans="1:10" s="6" customFormat="1" ht="25.05" customHeight="1" x14ac:dyDescent="0.25">
      <c r="A98" s="18" t="s">
        <v>428</v>
      </c>
      <c r="B98" s="16"/>
      <c r="C98" s="129" t="str">
        <f t="shared" si="16"/>
        <v/>
      </c>
      <c r="D98" s="16"/>
      <c r="E98" s="129" t="str">
        <f t="shared" si="17"/>
        <v/>
      </c>
      <c r="F98" s="16"/>
      <c r="G98" s="46" t="str">
        <f t="shared" si="18"/>
        <v/>
      </c>
      <c r="H98" s="16"/>
      <c r="I98" s="46" t="str">
        <f t="shared" si="19"/>
        <v/>
      </c>
      <c r="J98" s="250"/>
    </row>
    <row r="99" spans="1:10" s="6" customFormat="1" ht="25.05" customHeight="1" x14ac:dyDescent="0.25">
      <c r="A99" s="106" t="s">
        <v>126</v>
      </c>
      <c r="B99" s="22"/>
      <c r="C99" s="129" t="str">
        <f t="shared" si="16"/>
        <v/>
      </c>
      <c r="D99" s="22"/>
      <c r="E99" s="129" t="str">
        <f t="shared" si="17"/>
        <v/>
      </c>
      <c r="F99" s="16"/>
      <c r="G99" s="46" t="str">
        <f t="shared" si="18"/>
        <v/>
      </c>
      <c r="H99" s="16"/>
      <c r="I99" s="46" t="str">
        <f t="shared" si="19"/>
        <v/>
      </c>
      <c r="J99" s="250"/>
    </row>
    <row r="100" spans="1:10" s="6" customFormat="1" ht="25.05" customHeight="1" x14ac:dyDescent="0.25">
      <c r="A100" s="130" t="s">
        <v>129</v>
      </c>
      <c r="B100" s="55">
        <f>SUM(B94:B99)</f>
        <v>0</v>
      </c>
      <c r="C100" s="129" t="str">
        <f t="shared" si="16"/>
        <v/>
      </c>
      <c r="D100" s="55">
        <f>SUM(D94:D99)</f>
        <v>0</v>
      </c>
      <c r="E100" s="129" t="str">
        <f t="shared" si="17"/>
        <v/>
      </c>
      <c r="F100" s="55">
        <f>SUM(F94:F99)</f>
        <v>0</v>
      </c>
      <c r="G100" s="46" t="str">
        <f t="shared" si="18"/>
        <v/>
      </c>
      <c r="H100" s="55">
        <f>SUM(H94:H99)</f>
        <v>0</v>
      </c>
      <c r="I100" s="46" t="str">
        <f t="shared" si="19"/>
        <v/>
      </c>
      <c r="J100" s="250"/>
    </row>
    <row r="101" spans="1:10" s="6" customFormat="1" ht="34.200000000000003" customHeight="1" thickBot="1" x14ac:dyDescent="0.3">
      <c r="A101" s="107" t="s">
        <v>412</v>
      </c>
      <c r="B101" s="56">
        <f>B87+B100</f>
        <v>0</v>
      </c>
      <c r="C101" s="208" t="str">
        <f t="shared" si="16"/>
        <v/>
      </c>
      <c r="D101" s="56">
        <f>D87+D100</f>
        <v>0</v>
      </c>
      <c r="E101" s="208" t="str">
        <f t="shared" si="17"/>
        <v/>
      </c>
      <c r="F101" s="56">
        <f>F87+F100</f>
        <v>0</v>
      </c>
      <c r="G101" s="208" t="str">
        <f t="shared" si="18"/>
        <v/>
      </c>
      <c r="H101" s="56">
        <f>H87+H100</f>
        <v>0</v>
      </c>
      <c r="I101" s="208" t="str">
        <f t="shared" si="19"/>
        <v/>
      </c>
      <c r="J101" s="250"/>
    </row>
    <row r="102" spans="1:10" s="6" customFormat="1" ht="42.6" customHeight="1" thickTop="1" x14ac:dyDescent="0.25">
      <c r="A102" s="132" t="s">
        <v>130</v>
      </c>
      <c r="B102" s="167">
        <f>B67+B92-B101</f>
        <v>0</v>
      </c>
      <c r="C102" s="129" t="str">
        <f t="shared" si="16"/>
        <v/>
      </c>
      <c r="D102" s="167">
        <f>D67+D92-D101</f>
        <v>0</v>
      </c>
      <c r="E102" s="129" t="str">
        <f t="shared" si="17"/>
        <v/>
      </c>
      <c r="F102" s="167">
        <f>F67+F92-F101</f>
        <v>0</v>
      </c>
      <c r="G102" s="129" t="str">
        <f t="shared" si="18"/>
        <v/>
      </c>
      <c r="H102" s="167">
        <f>H67+H92-H101</f>
        <v>0</v>
      </c>
      <c r="I102" s="129" t="str">
        <f t="shared" si="19"/>
        <v/>
      </c>
      <c r="J102" s="250"/>
    </row>
    <row r="103" spans="1:10" s="6" customFormat="1" ht="34.200000000000003" customHeight="1" x14ac:dyDescent="0.25">
      <c r="A103" s="136" t="s">
        <v>131</v>
      </c>
      <c r="B103" s="16">
        <f>'Vuosi 2019'!B104</f>
        <v>0</v>
      </c>
      <c r="C103" s="129" t="str">
        <f t="shared" si="16"/>
        <v/>
      </c>
      <c r="D103" s="16">
        <f>'Vuosi 2019'!D104</f>
        <v>0</v>
      </c>
      <c r="E103" s="129" t="str">
        <f t="shared" si="17"/>
        <v/>
      </c>
      <c r="F103" s="16">
        <f>'Vuosi 2019'!F104</f>
        <v>0</v>
      </c>
      <c r="G103" s="46" t="str">
        <f t="shared" si="18"/>
        <v/>
      </c>
      <c r="H103" s="16">
        <f>'Vuosi 2019'!H104</f>
        <v>0</v>
      </c>
      <c r="I103" s="46" t="str">
        <f t="shared" si="19"/>
        <v/>
      </c>
      <c r="J103" s="250"/>
    </row>
    <row r="104" spans="1:10" s="9" customFormat="1" ht="34.200000000000003" customHeight="1" x14ac:dyDescent="0.25">
      <c r="A104" s="136" t="s">
        <v>317</v>
      </c>
      <c r="B104" s="165">
        <f>B102+B103</f>
        <v>0</v>
      </c>
      <c r="C104" s="129" t="str">
        <f t="shared" si="16"/>
        <v/>
      </c>
      <c r="D104" s="165">
        <f>D102+D103</f>
        <v>0</v>
      </c>
      <c r="E104" s="129" t="str">
        <f t="shared" si="17"/>
        <v/>
      </c>
      <c r="F104" s="165">
        <f>F102+F103</f>
        <v>0</v>
      </c>
      <c r="G104" s="46" t="str">
        <f t="shared" si="18"/>
        <v/>
      </c>
      <c r="H104" s="165">
        <f>H102+H103</f>
        <v>0</v>
      </c>
      <c r="I104" s="46" t="str">
        <f t="shared" si="19"/>
        <v/>
      </c>
      <c r="J104" s="250"/>
    </row>
    <row r="105" spans="1:10" s="51" customFormat="1" ht="72" customHeight="1" thickBot="1" x14ac:dyDescent="0.35">
      <c r="A105" s="196" t="s">
        <v>27</v>
      </c>
      <c r="B105" s="198"/>
      <c r="C105" s="198"/>
      <c r="D105" s="198"/>
      <c r="E105" s="198"/>
      <c r="F105" s="198"/>
      <c r="G105" s="198"/>
      <c r="H105" s="198"/>
      <c r="I105" s="209"/>
      <c r="J105" s="250"/>
    </row>
    <row r="106" spans="1:10" s="10" customFormat="1" ht="25.05" customHeight="1" thickTop="1" x14ac:dyDescent="0.25">
      <c r="A106" s="110" t="s">
        <v>14</v>
      </c>
      <c r="B106" s="14"/>
      <c r="C106" s="14"/>
      <c r="D106" s="14"/>
      <c r="E106" s="14"/>
      <c r="F106" s="14"/>
      <c r="G106" s="14"/>
      <c r="H106" s="14"/>
      <c r="I106" s="14"/>
      <c r="J106" s="250"/>
    </row>
    <row r="107" spans="1:10" s="10" customFormat="1" ht="33" customHeight="1" x14ac:dyDescent="0.25">
      <c r="A107" s="18" t="s">
        <v>318</v>
      </c>
      <c r="B107" s="22"/>
      <c r="C107" s="46" t="str">
        <f>IF(B107="","",IF(B107=0,"",(B107/B$6/$A$11)))</f>
        <v/>
      </c>
      <c r="D107" s="203"/>
      <c r="E107" s="46" t="str">
        <f>IF(D107="","",IF(D107=0,"",(D107/D$6/$A$11)))</f>
        <v/>
      </c>
      <c r="F107" s="203"/>
      <c r="G107" s="46" t="str">
        <f>IF(F107="","",IF(F107=0,"",(F107/F$6/$A$11)))</f>
        <v/>
      </c>
      <c r="H107" s="22"/>
      <c r="I107" s="46" t="str">
        <f>IF(H107="","",IF(H107=0,"",(H107/H$6/$A$11)))</f>
        <v/>
      </c>
      <c r="J107" s="254"/>
    </row>
    <row r="108" spans="1:10" s="10" customFormat="1" ht="33" customHeight="1" x14ac:dyDescent="0.25">
      <c r="A108" s="18" t="s">
        <v>319</v>
      </c>
      <c r="B108" s="16"/>
      <c r="C108" s="129" t="str">
        <f>IF(B108="","",IF(B108=0,"",(B108/B$6/$A$11)))</f>
        <v/>
      </c>
      <c r="D108" s="16"/>
      <c r="E108" s="46" t="str">
        <f>IF(D108="","",IF(D108=0,"",(D108/D$6/$A$11)))</f>
        <v/>
      </c>
      <c r="F108" s="16"/>
      <c r="G108" s="46" t="str">
        <f>IF(F108="","",IF(F108=0,"",(F108/F$6/$A$11)))</f>
        <v/>
      </c>
      <c r="H108" s="16"/>
      <c r="I108" s="46" t="str">
        <f>IF(H108="","",IF(H108=0,"",(H108/H$6/$A$11)))</f>
        <v/>
      </c>
      <c r="J108" s="250"/>
    </row>
    <row r="109" spans="1:10" s="10" customFormat="1" ht="33" customHeight="1" x14ac:dyDescent="0.25">
      <c r="A109" s="104" t="s">
        <v>132</v>
      </c>
      <c r="B109" s="16"/>
      <c r="C109" s="129" t="str">
        <f>IF(B109="","",IF(B109=0,"",(B109/B$6/$A$11)))</f>
        <v/>
      </c>
      <c r="D109" s="16"/>
      <c r="E109" s="46" t="str">
        <f>IF(D109="","",IF(D109=0,"",(D109/D$6/$A$11)))</f>
        <v/>
      </c>
      <c r="F109" s="16"/>
      <c r="G109" s="46" t="str">
        <f>IF(F109="","",IF(F109=0,"",(F109/F$6/$A$11)))</f>
        <v/>
      </c>
      <c r="H109" s="16"/>
      <c r="I109" s="46" t="str">
        <f>IF(H109="","",IF(H109=0,"",(H109/H$6/$A$11)))</f>
        <v/>
      </c>
      <c r="J109" s="250"/>
    </row>
    <row r="110" spans="1:10" s="10" customFormat="1" ht="25.05" customHeight="1" x14ac:dyDescent="0.25">
      <c r="A110" s="137" t="s">
        <v>320</v>
      </c>
      <c r="B110" s="55">
        <f>SUM(B107:B109)</f>
        <v>0</v>
      </c>
      <c r="C110" s="129" t="str">
        <f>IF(B110="","",IF(B110=0,"",(B110/B$6/$A$11)))</f>
        <v/>
      </c>
      <c r="D110" s="55">
        <f>SUM(D107:D109)</f>
        <v>0</v>
      </c>
      <c r="E110" s="46" t="str">
        <f>IF(D110="","",IF(D110=0,"",(D110/D$6/$A$11)))</f>
        <v/>
      </c>
      <c r="F110" s="55">
        <f>SUM(F107:F109)</f>
        <v>0</v>
      </c>
      <c r="G110" s="46" t="str">
        <f>IF(F110="","",IF(F110=0,"",(F110/F$6/$A$11)))</f>
        <v/>
      </c>
      <c r="H110" s="55">
        <f>SUM(H107:H109)</f>
        <v>0</v>
      </c>
      <c r="I110" s="46" t="str">
        <f>IF(H110="","",IF(H110=0,"",(H110/H$6/$A$11)))</f>
        <v/>
      </c>
      <c r="J110" s="250"/>
    </row>
    <row r="111" spans="1:10" s="10" customFormat="1" ht="34.200000000000003" customHeight="1" x14ac:dyDescent="0.25">
      <c r="A111" s="110" t="s">
        <v>15</v>
      </c>
      <c r="B111" s="14"/>
      <c r="C111" s="14"/>
      <c r="D111" s="14"/>
      <c r="E111" s="14"/>
      <c r="F111" s="14"/>
      <c r="G111" s="14"/>
      <c r="H111" s="14"/>
      <c r="I111" s="14"/>
      <c r="J111" s="250"/>
    </row>
    <row r="112" spans="1:10" s="11" customFormat="1" ht="25.05" customHeight="1" x14ac:dyDescent="0.25">
      <c r="A112" s="18" t="s">
        <v>321</v>
      </c>
      <c r="B112" s="22"/>
      <c r="C112" s="46" t="str">
        <f t="shared" ref="C112:C120" si="20">IF(B112="","",IF(B112=0,"",(B112/B$6/$A$11)))</f>
        <v/>
      </c>
      <c r="D112" s="203"/>
      <c r="E112" s="46" t="str">
        <f t="shared" ref="E112:E120" si="21">IF(D112="","",IF(D112=0,"",(D112/D$6/$A$11)))</f>
        <v/>
      </c>
      <c r="F112" s="203"/>
      <c r="G112" s="46" t="str">
        <f t="shared" ref="G112:G120" si="22">IF(F112="","",IF(F112=0,"",(F112/F$6/$A$11)))</f>
        <v/>
      </c>
      <c r="H112" s="22"/>
      <c r="I112" s="46" t="str">
        <f t="shared" ref="I112:I120" si="23">IF(H112="","",IF(H112=0,"",(H112/H$6/$A$11)))</f>
        <v/>
      </c>
      <c r="J112" s="250"/>
    </row>
    <row r="113" spans="1:10" s="4" customFormat="1" ht="25.05" customHeight="1" x14ac:dyDescent="0.25">
      <c r="A113" s="18" t="s">
        <v>310</v>
      </c>
      <c r="B113" s="22"/>
      <c r="C113" s="129" t="str">
        <f t="shared" si="20"/>
        <v/>
      </c>
      <c r="D113" s="22"/>
      <c r="E113" s="46" t="str">
        <f t="shared" si="21"/>
        <v/>
      </c>
      <c r="F113" s="22"/>
      <c r="G113" s="46" t="str">
        <f t="shared" si="22"/>
        <v/>
      </c>
      <c r="H113" s="22"/>
      <c r="I113" s="46" t="str">
        <f t="shared" si="23"/>
        <v/>
      </c>
      <c r="J113" s="250"/>
    </row>
    <row r="114" spans="1:10" s="6" customFormat="1" ht="25.05" customHeight="1" x14ac:dyDescent="0.25">
      <c r="A114" s="18" t="s">
        <v>29</v>
      </c>
      <c r="B114" s="16"/>
      <c r="C114" s="129" t="str">
        <f t="shared" si="20"/>
        <v/>
      </c>
      <c r="D114" s="16"/>
      <c r="E114" s="46" t="str">
        <f t="shared" si="21"/>
        <v/>
      </c>
      <c r="F114" s="16"/>
      <c r="G114" s="46" t="str">
        <f t="shared" si="22"/>
        <v/>
      </c>
      <c r="H114" s="16"/>
      <c r="I114" s="46" t="str">
        <f t="shared" si="23"/>
        <v/>
      </c>
      <c r="J114" s="250"/>
    </row>
    <row r="115" spans="1:10" s="6" customFormat="1" ht="25.05" customHeight="1" x14ac:dyDescent="0.25">
      <c r="A115" s="18" t="s">
        <v>133</v>
      </c>
      <c r="B115" s="16"/>
      <c r="C115" s="129" t="str">
        <f t="shared" si="20"/>
        <v/>
      </c>
      <c r="D115" s="16"/>
      <c r="E115" s="46" t="str">
        <f t="shared" si="21"/>
        <v/>
      </c>
      <c r="F115" s="16"/>
      <c r="G115" s="46" t="str">
        <f t="shared" si="22"/>
        <v/>
      </c>
      <c r="H115" s="16"/>
      <c r="I115" s="46" t="str">
        <f t="shared" si="23"/>
        <v/>
      </c>
      <c r="J115" s="250"/>
    </row>
    <row r="116" spans="1:10" s="6" customFormat="1" ht="25.05" customHeight="1" x14ac:dyDescent="0.25">
      <c r="A116" s="111" t="s">
        <v>126</v>
      </c>
      <c r="B116" s="22"/>
      <c r="C116" s="129" t="str">
        <f t="shared" si="20"/>
        <v/>
      </c>
      <c r="D116" s="22"/>
      <c r="E116" s="46" t="str">
        <f t="shared" si="21"/>
        <v/>
      </c>
      <c r="F116" s="22"/>
      <c r="G116" s="46" t="str">
        <f t="shared" si="22"/>
        <v/>
      </c>
      <c r="H116" s="22"/>
      <c r="I116" s="46" t="str">
        <f t="shared" si="23"/>
        <v/>
      </c>
      <c r="J116" s="254"/>
    </row>
    <row r="117" spans="1:10" ht="25.05" customHeight="1" thickBot="1" x14ac:dyDescent="0.3">
      <c r="A117" s="112" t="s">
        <v>322</v>
      </c>
      <c r="B117" s="56">
        <f>SUM(B112:B116)</f>
        <v>0</v>
      </c>
      <c r="C117" s="129"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31" t="s">
        <v>134</v>
      </c>
      <c r="B118" s="163">
        <f>B110-B117</f>
        <v>0</v>
      </c>
      <c r="C118" s="129" t="str">
        <f t="shared" si="20"/>
        <v/>
      </c>
      <c r="D118" s="163">
        <f>D110-D117</f>
        <v>0</v>
      </c>
      <c r="E118" s="46" t="str">
        <f t="shared" si="21"/>
        <v/>
      </c>
      <c r="F118" s="163">
        <f>F110-F117</f>
        <v>0</v>
      </c>
      <c r="G118" s="46" t="str">
        <f t="shared" si="22"/>
        <v/>
      </c>
      <c r="H118" s="163">
        <f>H110-H117</f>
        <v>0</v>
      </c>
      <c r="I118" s="46" t="str">
        <f t="shared" si="23"/>
        <v/>
      </c>
      <c r="J118" s="250"/>
    </row>
    <row r="119" spans="1:10" s="6" customFormat="1" ht="35.4" customHeight="1" x14ac:dyDescent="0.25">
      <c r="A119" s="135" t="s">
        <v>135</v>
      </c>
      <c r="B119" s="16">
        <f>'Vuosi 2019'!B120</f>
        <v>0</v>
      </c>
      <c r="C119" s="129" t="str">
        <f t="shared" si="20"/>
        <v/>
      </c>
      <c r="D119" s="16">
        <f>'Vuosi 2019'!D120</f>
        <v>0</v>
      </c>
      <c r="E119" s="46" t="str">
        <f t="shared" si="21"/>
        <v/>
      </c>
      <c r="F119" s="16">
        <f>'Vuosi 2019'!F120</f>
        <v>0</v>
      </c>
      <c r="G119" s="46" t="str">
        <f t="shared" si="22"/>
        <v/>
      </c>
      <c r="H119" s="16">
        <f>'Vuosi 2019'!H120</f>
        <v>0</v>
      </c>
      <c r="I119" s="46" t="str">
        <f t="shared" si="23"/>
        <v/>
      </c>
      <c r="J119" s="250"/>
    </row>
    <row r="120" spans="1:10" s="6" customFormat="1" ht="35.4" customHeight="1" x14ac:dyDescent="0.25">
      <c r="A120" s="135" t="s">
        <v>136</v>
      </c>
      <c r="B120" s="164">
        <f>B118+B119</f>
        <v>0</v>
      </c>
      <c r="C120" s="129" t="str">
        <f t="shared" si="20"/>
        <v/>
      </c>
      <c r="D120" s="165">
        <f>D118+D119</f>
        <v>0</v>
      </c>
      <c r="E120" s="46" t="str">
        <f t="shared" si="21"/>
        <v/>
      </c>
      <c r="F120" s="165">
        <f>F118+F119</f>
        <v>0</v>
      </c>
      <c r="G120" s="46" t="str">
        <f t="shared" si="22"/>
        <v/>
      </c>
      <c r="H120" s="165">
        <f>H118+H119</f>
        <v>0</v>
      </c>
      <c r="I120" s="46" t="str">
        <f t="shared" si="23"/>
        <v/>
      </c>
      <c r="J120" s="250"/>
    </row>
    <row r="121" spans="1:10" s="57" customFormat="1" ht="61.2" customHeight="1" thickBot="1" x14ac:dyDescent="0.35">
      <c r="A121" s="196" t="s">
        <v>137</v>
      </c>
      <c r="B121" s="198"/>
      <c r="C121" s="198"/>
      <c r="D121" s="198"/>
      <c r="E121" s="198"/>
      <c r="F121" s="198"/>
      <c r="G121" s="198"/>
      <c r="H121" s="198"/>
      <c r="I121" s="198"/>
      <c r="J121" s="250"/>
    </row>
    <row r="122" spans="1:10" s="7" customFormat="1" ht="25.05" customHeight="1" thickTop="1" x14ac:dyDescent="0.25">
      <c r="A122" s="110" t="s">
        <v>14</v>
      </c>
      <c r="B122" s="14"/>
      <c r="C122" s="14"/>
      <c r="D122" s="14"/>
      <c r="E122" s="14"/>
      <c r="F122" s="14"/>
      <c r="G122" s="14"/>
      <c r="H122" s="14"/>
      <c r="I122" s="14"/>
      <c r="J122" s="250"/>
    </row>
    <row r="123" spans="1:10" s="12" customFormat="1" ht="25.05" customHeight="1" x14ac:dyDescent="0.25">
      <c r="A123" s="18" t="s">
        <v>323</v>
      </c>
      <c r="B123" s="22"/>
      <c r="C123" s="46" t="str">
        <f>IF(B123="","",IF(B123=0,"",(B123/B$6/$A$11)))</f>
        <v/>
      </c>
      <c r="D123" s="203"/>
      <c r="E123" s="46" t="str">
        <f>IF(D123="","",IF(D123=0,"",(D123/D$6/$A$11)))</f>
        <v/>
      </c>
      <c r="F123" s="203"/>
      <c r="G123" s="46" t="str">
        <f>IF(F123="","",IF(F123=0,"",(F123/F$6/$A$11)))</f>
        <v/>
      </c>
      <c r="H123" s="22"/>
      <c r="I123" s="46" t="str">
        <f>IF(H123="","",IF(H123=0,"",(H123/H$6/$A$11)))</f>
        <v/>
      </c>
      <c r="J123" s="250"/>
    </row>
    <row r="124" spans="1:10" s="4" customFormat="1" ht="25.05" customHeight="1" x14ac:dyDescent="0.25">
      <c r="A124" s="18" t="s">
        <v>324</v>
      </c>
      <c r="B124" s="16"/>
      <c r="C124" s="129" t="str">
        <f>IF(B124="","",IF(B124=0,"",(B124/B$6/$A$11)))</f>
        <v/>
      </c>
      <c r="D124" s="16"/>
      <c r="E124" s="46" t="str">
        <f>IF(D124="","",IF(D124=0,"",(D124/D$6/$A$11)))</f>
        <v/>
      </c>
      <c r="F124" s="16"/>
      <c r="G124" s="46" t="str">
        <f>IF(F124="","",IF(F124=0,"",(F124/F$6/$A$11)))</f>
        <v/>
      </c>
      <c r="H124" s="16"/>
      <c r="I124" s="46" t="str">
        <f>IF(H124="","",IF(H124=0,"",(H124/H$6/$A$11)))</f>
        <v/>
      </c>
      <c r="J124" s="250"/>
    </row>
    <row r="125" spans="1:10" s="6" customFormat="1" ht="25.05" customHeight="1" x14ac:dyDescent="0.25">
      <c r="A125" s="18" t="s">
        <v>138</v>
      </c>
      <c r="B125" s="16"/>
      <c r="C125" s="129" t="str">
        <f>IF(B125="","",IF(B125=0,"",(B125/B$6/$A$11)))</f>
        <v/>
      </c>
      <c r="D125" s="16"/>
      <c r="E125" s="46" t="str">
        <f>IF(D125="","",IF(D125=0,"",(D125/D$6/$A$11)))</f>
        <v/>
      </c>
      <c r="F125" s="16"/>
      <c r="G125" s="46" t="str">
        <f>IF(F125="","",IF(F125=0,"",(F125/F$6/$A$11)))</f>
        <v/>
      </c>
      <c r="H125" s="16"/>
      <c r="I125" s="46" t="str">
        <f>IF(H125="","",IF(H125=0,"",(H125/H$6/$A$11)))</f>
        <v/>
      </c>
      <c r="J125" s="250"/>
    </row>
    <row r="126" spans="1:10" s="6" customFormat="1" ht="39" customHeight="1" x14ac:dyDescent="0.25">
      <c r="A126" s="104" t="s">
        <v>141</v>
      </c>
      <c r="B126" s="16"/>
      <c r="C126" s="129" t="str">
        <f>IF(B126="","",IF(B126=0,"",(B126/B$6/$A$11)))</f>
        <v/>
      </c>
      <c r="D126" s="16"/>
      <c r="E126" s="46" t="str">
        <f>IF(D126="","",IF(D126=0,"",(D126/D$6/$A$11)))</f>
        <v/>
      </c>
      <c r="F126" s="16"/>
      <c r="G126" s="46" t="str">
        <f>IF(F126="","",IF(F126=0,"",(F126/F$6/$A$11)))</f>
        <v/>
      </c>
      <c r="H126" s="16"/>
      <c r="I126" s="46" t="str">
        <f>IF(H126="","",IF(H126=0,"",(H126/H$6/$A$11)))</f>
        <v/>
      </c>
      <c r="J126" s="250"/>
    </row>
    <row r="127" spans="1:10" s="6" customFormat="1" ht="25.05" customHeight="1" x14ac:dyDescent="0.25">
      <c r="A127" s="137" t="s">
        <v>320</v>
      </c>
      <c r="B127" s="55">
        <f>SUM(B123:B126)</f>
        <v>0</v>
      </c>
      <c r="C127" s="129" t="str">
        <f>IF(B127="","",IF(B127=0,"",(B127/B$6/$A$11)))</f>
        <v/>
      </c>
      <c r="D127" s="55">
        <f>SUM(D123:D126)</f>
        <v>0</v>
      </c>
      <c r="E127" s="46" t="str">
        <f>IF(D127="","",IF(D127=0,"",(D127/D$6/$A$11)))</f>
        <v/>
      </c>
      <c r="F127" s="55">
        <f>SUM(F123:F126)</f>
        <v>0</v>
      </c>
      <c r="G127" s="46" t="str">
        <f>IF(F127="","",IF(F127=0,"",(F127/F$6/$A$11)))</f>
        <v/>
      </c>
      <c r="H127" s="55">
        <f>SUM(H123:H126)</f>
        <v>0</v>
      </c>
      <c r="I127" s="46" t="str">
        <f>IF(H127="","",IF(H127=0,"",(H127/H$6/$A$11)))</f>
        <v/>
      </c>
      <c r="J127" s="250"/>
    </row>
    <row r="128" spans="1:10" s="12" customFormat="1" ht="35.4" customHeight="1" x14ac:dyDescent="0.25">
      <c r="A128" s="110" t="s">
        <v>15</v>
      </c>
      <c r="B128" s="14"/>
      <c r="C128" s="14"/>
      <c r="D128" s="14"/>
      <c r="E128" s="14"/>
      <c r="F128" s="14"/>
      <c r="G128" s="14"/>
      <c r="H128" s="14"/>
      <c r="I128" s="14"/>
      <c r="J128" s="250"/>
    </row>
    <row r="129" spans="1:11" s="4" customFormat="1" ht="25.05" customHeight="1" x14ac:dyDescent="0.25">
      <c r="A129" s="18" t="s">
        <v>119</v>
      </c>
      <c r="B129" s="16"/>
      <c r="C129" s="46" t="str">
        <f t="shared" ref="C129:C136" si="24">IF(B129="","",IF(B129=0,"",(B129/B$6/$A$11)))</f>
        <v/>
      </c>
      <c r="D129" s="205"/>
      <c r="E129" s="46" t="str">
        <f t="shared" ref="E129:E136" si="25">IF(D129="","",IF(D129=0,"",(D129/D$6/$A$11)))</f>
        <v/>
      </c>
      <c r="F129" s="205"/>
      <c r="G129" s="46" t="str">
        <f t="shared" ref="G129:G136" si="26">IF(F129="","",IF(F129=0,"",(F129/F$6/$A$11)))</f>
        <v/>
      </c>
      <c r="H129" s="16"/>
      <c r="I129" s="46" t="str">
        <f t="shared" ref="I129:I136" si="27">IF(H129="","",IF(H129=0,"",(H129/H$6/$A$11)))</f>
        <v/>
      </c>
      <c r="J129" s="250"/>
    </row>
    <row r="130" spans="1:11" s="6" customFormat="1" ht="25.05" customHeight="1" x14ac:dyDescent="0.25">
      <c r="A130" s="18" t="s">
        <v>325</v>
      </c>
      <c r="B130" s="16"/>
      <c r="C130" s="129" t="str">
        <f t="shared" si="24"/>
        <v/>
      </c>
      <c r="D130" s="16"/>
      <c r="E130" s="46" t="str">
        <f t="shared" si="25"/>
        <v/>
      </c>
      <c r="F130" s="16"/>
      <c r="G130" s="46" t="str">
        <f t="shared" si="26"/>
        <v/>
      </c>
      <c r="H130" s="16"/>
      <c r="I130" s="46" t="str">
        <f t="shared" si="27"/>
        <v/>
      </c>
      <c r="J130" s="250"/>
    </row>
    <row r="131" spans="1:11" s="6" customFormat="1" ht="25.05" customHeight="1" x14ac:dyDescent="0.25">
      <c r="A131" s="18" t="s">
        <v>133</v>
      </c>
      <c r="B131" s="16"/>
      <c r="C131" s="129" t="str">
        <f t="shared" si="24"/>
        <v/>
      </c>
      <c r="D131" s="16"/>
      <c r="E131" s="46" t="str">
        <f t="shared" si="25"/>
        <v/>
      </c>
      <c r="F131" s="16"/>
      <c r="G131" s="46" t="str">
        <f t="shared" si="26"/>
        <v/>
      </c>
      <c r="H131" s="16"/>
      <c r="I131" s="46" t="str">
        <f t="shared" si="27"/>
        <v/>
      </c>
      <c r="J131" s="250"/>
    </row>
    <row r="132" spans="1:11" s="12" customFormat="1" ht="25.05" customHeight="1" x14ac:dyDescent="0.25">
      <c r="A132" s="108" t="s">
        <v>126</v>
      </c>
      <c r="B132" s="22"/>
      <c r="C132" s="129" t="str">
        <f t="shared" si="24"/>
        <v/>
      </c>
      <c r="D132" s="22"/>
      <c r="E132" s="46" t="str">
        <f t="shared" si="25"/>
        <v/>
      </c>
      <c r="F132" s="22"/>
      <c r="G132" s="46" t="str">
        <f t="shared" si="26"/>
        <v/>
      </c>
      <c r="H132" s="22"/>
      <c r="I132" s="46" t="str">
        <f t="shared" si="27"/>
        <v/>
      </c>
      <c r="J132" s="250"/>
    </row>
    <row r="133" spans="1:11" s="4" customFormat="1" ht="25.05" customHeight="1" thickBot="1" x14ac:dyDescent="0.3">
      <c r="A133" s="112" t="s">
        <v>322</v>
      </c>
      <c r="B133" s="56">
        <f>SUM(B129:B132)</f>
        <v>0</v>
      </c>
      <c r="C133" s="208" t="str">
        <f t="shared" si="24"/>
        <v/>
      </c>
      <c r="D133" s="56">
        <f>SUM(D129:D132)</f>
        <v>0</v>
      </c>
      <c r="E133" s="208" t="str">
        <f t="shared" si="25"/>
        <v/>
      </c>
      <c r="F133" s="56">
        <f>SUM(F129:F132)</f>
        <v>0</v>
      </c>
      <c r="G133" s="208" t="str">
        <f t="shared" si="26"/>
        <v/>
      </c>
      <c r="H133" s="56">
        <f>SUM(H129:H132)</f>
        <v>0</v>
      </c>
      <c r="I133" s="208" t="str">
        <f t="shared" si="27"/>
        <v/>
      </c>
      <c r="J133" s="250"/>
    </row>
    <row r="134" spans="1:11" s="6" customFormat="1" ht="34.200000000000003" customHeight="1" thickTop="1" x14ac:dyDescent="0.25">
      <c r="A134" s="131" t="s">
        <v>139</v>
      </c>
      <c r="B134" s="163">
        <f>B127-B133</f>
        <v>0</v>
      </c>
      <c r="C134" s="129" t="str">
        <f t="shared" si="24"/>
        <v/>
      </c>
      <c r="D134" s="163">
        <f>D127-D133</f>
        <v>0</v>
      </c>
      <c r="E134" s="129" t="str">
        <f t="shared" si="25"/>
        <v/>
      </c>
      <c r="F134" s="163">
        <f>F127-F133</f>
        <v>0</v>
      </c>
      <c r="G134" s="129" t="str">
        <f t="shared" si="26"/>
        <v/>
      </c>
      <c r="H134" s="163">
        <f>H127-H133</f>
        <v>0</v>
      </c>
      <c r="I134" s="129" t="str">
        <f t="shared" si="27"/>
        <v/>
      </c>
      <c r="J134" s="250"/>
    </row>
    <row r="135" spans="1:11" s="6" customFormat="1" ht="36" customHeight="1" x14ac:dyDescent="0.25">
      <c r="A135" s="134" t="s">
        <v>326</v>
      </c>
      <c r="B135" s="21">
        <f>'Vuosi 2019'!B136</f>
        <v>0</v>
      </c>
      <c r="C135" s="129" t="str">
        <f t="shared" si="24"/>
        <v/>
      </c>
      <c r="D135" s="21">
        <f>'Vuosi 2019'!D136</f>
        <v>0</v>
      </c>
      <c r="E135" s="46" t="str">
        <f t="shared" si="25"/>
        <v/>
      </c>
      <c r="F135" s="21">
        <f>'Vuosi 2019'!F136</f>
        <v>0</v>
      </c>
      <c r="G135" s="46" t="str">
        <f t="shared" si="26"/>
        <v/>
      </c>
      <c r="H135" s="21">
        <f>'Vuosi 2019'!H136</f>
        <v>0</v>
      </c>
      <c r="I135" s="46" t="str">
        <f t="shared" si="27"/>
        <v/>
      </c>
      <c r="J135" s="250"/>
    </row>
    <row r="136" spans="1:11" s="6" customFormat="1" ht="36" customHeight="1" x14ac:dyDescent="0.25">
      <c r="A136" s="134" t="s">
        <v>327</v>
      </c>
      <c r="B136" s="164">
        <f>B134+B135</f>
        <v>0</v>
      </c>
      <c r="C136" s="129" t="str">
        <f t="shared" si="24"/>
        <v/>
      </c>
      <c r="D136" s="165">
        <f>D134+D135</f>
        <v>0</v>
      </c>
      <c r="E136" s="46" t="str">
        <f t="shared" si="25"/>
        <v/>
      </c>
      <c r="F136" s="165">
        <f>F134+F135</f>
        <v>0</v>
      </c>
      <c r="G136" s="46" t="str">
        <f t="shared" si="26"/>
        <v/>
      </c>
      <c r="H136" s="165">
        <f>H134+H135</f>
        <v>0</v>
      </c>
      <c r="I136" s="46" t="str">
        <f t="shared" si="27"/>
        <v/>
      </c>
      <c r="J136" s="250"/>
    </row>
    <row r="137" spans="1:11" s="57" customFormat="1" ht="64.8" customHeight="1" thickBot="1" x14ac:dyDescent="0.35">
      <c r="A137" s="196" t="s">
        <v>140</v>
      </c>
      <c r="B137" s="198"/>
      <c r="C137" s="198"/>
      <c r="D137" s="198"/>
      <c r="E137" s="198"/>
      <c r="F137" s="198"/>
      <c r="G137" s="198"/>
      <c r="H137" s="198"/>
      <c r="I137" s="198"/>
      <c r="J137" s="250"/>
    </row>
    <row r="138" spans="1:11" ht="25.05" customHeight="1" thickTop="1" x14ac:dyDescent="0.25">
      <c r="A138" s="110" t="s">
        <v>14</v>
      </c>
      <c r="B138" s="14"/>
      <c r="C138" s="14"/>
      <c r="D138" s="14"/>
      <c r="E138" s="14"/>
      <c r="F138" s="14"/>
      <c r="G138" s="14"/>
      <c r="H138" s="14"/>
      <c r="I138" s="14"/>
      <c r="K138" s="5"/>
    </row>
    <row r="139" spans="1:11" s="6" customFormat="1" ht="25.05" customHeight="1" x14ac:dyDescent="0.25">
      <c r="A139" s="18" t="s">
        <v>328</v>
      </c>
      <c r="B139" s="16"/>
      <c r="C139" s="46" t="str">
        <f>IF(B139="","",IF(B139=0,"",(B139/B$6/$A$11)))</f>
        <v/>
      </c>
      <c r="D139" s="205"/>
      <c r="E139" s="46" t="str">
        <f>IF(D139="","",IF(D139=0,"",(D139/D$6/$A$11)))</f>
        <v/>
      </c>
      <c r="F139" s="205"/>
      <c r="G139" s="46" t="str">
        <f>IF(F139="","",IF(F139=0,"",(F139/F$6/$A$11)))</f>
        <v/>
      </c>
      <c r="H139" s="16"/>
      <c r="I139" s="46" t="str">
        <f>IF(H139="","",IF(H139=0,"",(H139/H$6/$A$11)))</f>
        <v/>
      </c>
      <c r="J139" s="250"/>
    </row>
    <row r="140" spans="1:11" s="6" customFormat="1" ht="25.05" customHeight="1" x14ac:dyDescent="0.25">
      <c r="A140" s="18" t="s">
        <v>329</v>
      </c>
      <c r="B140" s="16"/>
      <c r="C140" s="129" t="str">
        <f>IF(B140="","",IF(B140=0,"",(B140/B$6/$A$11)))</f>
        <v/>
      </c>
      <c r="D140" s="16"/>
      <c r="E140" s="46" t="str">
        <f>IF(D140="","",IF(D140=0,"",(D140/D$6/$A$11)))</f>
        <v/>
      </c>
      <c r="F140" s="16"/>
      <c r="G140" s="46" t="str">
        <f>IF(F140="","",IF(F140=0,"",(F140/F$6/$A$11)))</f>
        <v/>
      </c>
      <c r="H140" s="16"/>
      <c r="I140" s="46" t="str">
        <f>IF(H140="","",IF(H140=0,"",(H140/H$6/$A$11)))</f>
        <v/>
      </c>
      <c r="J140" s="250"/>
    </row>
    <row r="141" spans="1:11" ht="25.05" customHeight="1" x14ac:dyDescent="0.25">
      <c r="A141" s="18" t="s">
        <v>138</v>
      </c>
      <c r="B141" s="16"/>
      <c r="C141" s="129"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4" t="s">
        <v>141</v>
      </c>
      <c r="B142" s="16"/>
      <c r="C142" s="129" t="str">
        <f>IF(B142="","",IF(B142=0,"",(B142/B$6/$A$11)))</f>
        <v/>
      </c>
      <c r="D142" s="16"/>
      <c r="E142" s="46" t="str">
        <f>IF(D142="","",IF(D142=0,"",(D142/D$6/$A$11)))</f>
        <v/>
      </c>
      <c r="F142" s="16"/>
      <c r="G142" s="46" t="str">
        <f>IF(F142="","",IF(F142=0,"",(F142/F$6/$A$11)))</f>
        <v/>
      </c>
      <c r="H142" s="16"/>
      <c r="I142" s="46" t="str">
        <f>IF(H142="","",IF(H142=0,"",(H142/H$6/$A$11)))</f>
        <v/>
      </c>
      <c r="J142" s="250"/>
    </row>
    <row r="143" spans="1:11" s="6" customFormat="1" ht="25.05" customHeight="1" x14ac:dyDescent="0.25">
      <c r="A143" s="137" t="s">
        <v>320</v>
      </c>
      <c r="B143" s="55">
        <f>SUM(B139:B142)</f>
        <v>0</v>
      </c>
      <c r="C143" s="129" t="str">
        <f>IF(B143="","",IF(B143=0,"",(B143/B$6/$A$11)))</f>
        <v/>
      </c>
      <c r="D143" s="55">
        <f>SUM(D139:D142)</f>
        <v>0</v>
      </c>
      <c r="E143" s="46" t="str">
        <f>IF(D143="","",IF(D143=0,"",(D143/D$6/$A$11)))</f>
        <v/>
      </c>
      <c r="F143" s="55">
        <f>SUM(F139:F142)</f>
        <v>0</v>
      </c>
      <c r="G143" s="46" t="str">
        <f>IF(F143="","",IF(F143=0,"",(F143/F$6/$A$11)))</f>
        <v/>
      </c>
      <c r="H143" s="55">
        <f>SUM(H139:H142)</f>
        <v>0</v>
      </c>
      <c r="I143" s="46" t="str">
        <f>IF(H143="","",IF(H143=0,"",(H143/H$6/$A$11)))</f>
        <v/>
      </c>
      <c r="J143" s="250"/>
    </row>
    <row r="144" spans="1:11" s="6" customFormat="1" ht="25.05" customHeight="1" x14ac:dyDescent="0.25">
      <c r="A144" s="110" t="s">
        <v>15</v>
      </c>
      <c r="B144" s="15"/>
      <c r="C144" s="58" t="str">
        <f>IF(B144="","",IF(B144=0,"",(B144/$B$14/#REF!)))</f>
        <v/>
      </c>
      <c r="D144" s="15"/>
      <c r="E144" s="58" t="str">
        <f>IF(D144="","",IF(D144=0,"",(D144/$B$14/#REF!)))</f>
        <v/>
      </c>
      <c r="F144" s="15"/>
      <c r="G144" s="58" t="str">
        <f>IF(F144="","",IF(F144=0,"",(F144/$B$14/#REF!)))</f>
        <v/>
      </c>
      <c r="H144" s="15"/>
      <c r="I144" s="58" t="str">
        <f>IF(H144="","",IF(H144=0,"",(H144/$B$14/#REF!)))</f>
        <v/>
      </c>
      <c r="J144" s="250"/>
    </row>
    <row r="145" spans="1:10" s="6" customFormat="1" ht="25.05" customHeight="1" x14ac:dyDescent="0.25">
      <c r="A145" s="18" t="s">
        <v>262</v>
      </c>
      <c r="B145" s="16"/>
      <c r="C145" s="46" t="str">
        <f t="shared" ref="C145:C151" si="28">IF(B145="","",IF(B145=0,"",(B145/B$6/$A$11)))</f>
        <v/>
      </c>
      <c r="D145" s="16"/>
      <c r="E145" s="46" t="str">
        <f t="shared" ref="E145:E151" si="29">IF(D145="","",IF(D145=0,"",(D145/D$6/$A$11)))</f>
        <v/>
      </c>
      <c r="F145" s="16"/>
      <c r="G145" s="46" t="str">
        <f t="shared" ref="G145:G151" si="30">IF(F145="","",IF(F145=0,"",(F145/F$6/$A$11)))</f>
        <v/>
      </c>
      <c r="H145" s="16"/>
      <c r="I145" s="46" t="str">
        <f t="shared" ref="I145:I151" si="31">IF(H145="","",IF(H145=0,"",(H145/H$6/$A$11)))</f>
        <v/>
      </c>
      <c r="J145" s="250"/>
    </row>
    <row r="146" spans="1:10" s="6" customFormat="1" ht="25.05" customHeight="1" x14ac:dyDescent="0.25">
      <c r="A146" s="18" t="s">
        <v>133</v>
      </c>
      <c r="B146" s="16"/>
      <c r="C146" s="129" t="str">
        <f t="shared" si="28"/>
        <v/>
      </c>
      <c r="D146" s="16"/>
      <c r="E146" s="46" t="str">
        <f t="shared" si="29"/>
        <v/>
      </c>
      <c r="F146" s="16"/>
      <c r="G146" s="46" t="str">
        <f t="shared" si="30"/>
        <v/>
      </c>
      <c r="H146" s="16"/>
      <c r="I146" s="46" t="str">
        <f t="shared" si="31"/>
        <v/>
      </c>
      <c r="J146" s="250"/>
    </row>
    <row r="147" spans="1:10" s="6" customFormat="1" ht="25.05" customHeight="1" x14ac:dyDescent="0.25">
      <c r="A147" s="108" t="s">
        <v>126</v>
      </c>
      <c r="B147" s="22"/>
      <c r="C147" s="129" t="str">
        <f t="shared" si="28"/>
        <v/>
      </c>
      <c r="D147" s="22"/>
      <c r="E147" s="46" t="str">
        <f t="shared" si="29"/>
        <v/>
      </c>
      <c r="F147" s="22"/>
      <c r="G147" s="46" t="str">
        <f t="shared" si="30"/>
        <v/>
      </c>
      <c r="H147" s="22"/>
      <c r="I147" s="46" t="str">
        <f t="shared" si="31"/>
        <v/>
      </c>
      <c r="J147" s="250"/>
    </row>
    <row r="148" spans="1:10" s="6" customFormat="1" ht="25.05" customHeight="1" thickBot="1" x14ac:dyDescent="0.3">
      <c r="A148" s="112" t="s">
        <v>322</v>
      </c>
      <c r="B148" s="56">
        <f>SUM(B145:B147)</f>
        <v>0</v>
      </c>
      <c r="C148" s="208" t="str">
        <f t="shared" si="28"/>
        <v/>
      </c>
      <c r="D148" s="56">
        <f>SUM(D145:D147)</f>
        <v>0</v>
      </c>
      <c r="E148" s="208" t="str">
        <f t="shared" si="29"/>
        <v/>
      </c>
      <c r="F148" s="56">
        <f>SUM(F145:F147)</f>
        <v>0</v>
      </c>
      <c r="G148" s="208" t="str">
        <f t="shared" si="30"/>
        <v/>
      </c>
      <c r="H148" s="56">
        <f>SUM(H145:H147)</f>
        <v>0</v>
      </c>
      <c r="I148" s="208" t="str">
        <f t="shared" si="31"/>
        <v/>
      </c>
      <c r="J148" s="250"/>
    </row>
    <row r="149" spans="1:10" s="6" customFormat="1" ht="32.4" customHeight="1" thickTop="1" x14ac:dyDescent="0.25">
      <c r="A149" s="131" t="s">
        <v>142</v>
      </c>
      <c r="B149" s="163">
        <f>B143-B148</f>
        <v>0</v>
      </c>
      <c r="C149" s="129" t="str">
        <f t="shared" si="28"/>
        <v/>
      </c>
      <c r="D149" s="163">
        <f>D143-D148</f>
        <v>0</v>
      </c>
      <c r="E149" s="129" t="str">
        <f t="shared" si="29"/>
        <v/>
      </c>
      <c r="F149" s="163">
        <f>F143-F148</f>
        <v>0</v>
      </c>
      <c r="G149" s="129" t="str">
        <f t="shared" si="30"/>
        <v/>
      </c>
      <c r="H149" s="163">
        <f>H143-H148</f>
        <v>0</v>
      </c>
      <c r="I149" s="129" t="str">
        <f t="shared" si="31"/>
        <v/>
      </c>
      <c r="J149" s="250"/>
    </row>
    <row r="150" spans="1:10" s="6" customFormat="1" ht="32.4" customHeight="1" x14ac:dyDescent="0.25">
      <c r="A150" s="134" t="s">
        <v>143</v>
      </c>
      <c r="B150" s="16">
        <f>'Vuosi 2019'!B151</f>
        <v>0</v>
      </c>
      <c r="C150" s="129" t="str">
        <f t="shared" si="28"/>
        <v/>
      </c>
      <c r="D150" s="16">
        <f>'Vuosi 2019'!D151</f>
        <v>0</v>
      </c>
      <c r="E150" s="46" t="str">
        <f t="shared" si="29"/>
        <v/>
      </c>
      <c r="F150" s="16">
        <f>'Vuosi 2019'!F151</f>
        <v>0</v>
      </c>
      <c r="G150" s="46" t="str">
        <f t="shared" si="30"/>
        <v/>
      </c>
      <c r="H150" s="16">
        <f>'Vuosi 2019'!H151</f>
        <v>0</v>
      </c>
      <c r="I150" s="46" t="str">
        <f t="shared" si="31"/>
        <v/>
      </c>
      <c r="J150" s="250"/>
    </row>
    <row r="151" spans="1:10" s="6" customFormat="1" ht="32.4" customHeight="1" x14ac:dyDescent="0.25">
      <c r="A151" s="134" t="s">
        <v>330</v>
      </c>
      <c r="B151" s="164">
        <f>B149+B150</f>
        <v>0</v>
      </c>
      <c r="C151" s="129" t="str">
        <f t="shared" si="28"/>
        <v/>
      </c>
      <c r="D151" s="165">
        <f>D149+D150</f>
        <v>0</v>
      </c>
      <c r="E151" s="46" t="str">
        <f t="shared" si="29"/>
        <v/>
      </c>
      <c r="F151" s="165">
        <f>F149+F150</f>
        <v>0</v>
      </c>
      <c r="G151" s="46" t="str">
        <f t="shared" si="30"/>
        <v/>
      </c>
      <c r="H151" s="165">
        <f>H149+H150</f>
        <v>0</v>
      </c>
      <c r="I151" s="46" t="str">
        <f t="shared" si="31"/>
        <v/>
      </c>
      <c r="J151" s="250"/>
    </row>
    <row r="152" spans="1:10" s="57" customFormat="1" ht="51.6" customHeight="1" thickBot="1" x14ac:dyDescent="0.35">
      <c r="A152" s="196" t="s">
        <v>144</v>
      </c>
      <c r="B152" s="198"/>
      <c r="C152" s="198"/>
      <c r="D152" s="198"/>
      <c r="E152" s="198"/>
      <c r="F152" s="198"/>
      <c r="G152" s="198"/>
      <c r="H152" s="198"/>
      <c r="I152" s="198"/>
      <c r="J152" s="250"/>
    </row>
    <row r="153" spans="1:10" ht="25.05" customHeight="1" thickTop="1" x14ac:dyDescent="0.25">
      <c r="A153" s="110" t="s">
        <v>14</v>
      </c>
      <c r="B153" s="14"/>
      <c r="C153" s="14"/>
      <c r="D153" s="14"/>
      <c r="E153" s="14"/>
      <c r="F153" s="14"/>
      <c r="G153" s="14"/>
      <c r="H153" s="14"/>
      <c r="I153" s="14"/>
    </row>
    <row r="154" spans="1:10" s="6" customFormat="1" ht="25.05" customHeight="1" x14ac:dyDescent="0.3">
      <c r="A154" s="18" t="s">
        <v>331</v>
      </c>
      <c r="B154" s="16"/>
      <c r="C154" s="46" t="str">
        <f>IF(B154="","",IF(B154=0,"",(B154/B$6/$A$11)))</f>
        <v/>
      </c>
      <c r="D154" s="205"/>
      <c r="E154" s="46" t="str">
        <f>IF(D154="","",IF(D154=0,"",(D154/D$6/$A$11)))</f>
        <v/>
      </c>
      <c r="F154" s="205"/>
      <c r="G154" s="46" t="str">
        <f>IF(F154="","",IF(F154=0,"",(F154/F$6/$A$11)))</f>
        <v/>
      </c>
      <c r="H154" s="16"/>
      <c r="I154" s="46" t="str">
        <f>IF(H154="","",IF(H154=0,"",(H154/H$6/$A$11)))</f>
        <v/>
      </c>
      <c r="J154" s="255"/>
    </row>
    <row r="155" spans="1:10" s="6" customFormat="1" ht="25.05" customHeight="1" x14ac:dyDescent="0.25">
      <c r="A155" s="18" t="s">
        <v>332</v>
      </c>
      <c r="B155" s="16"/>
      <c r="C155" s="129" t="str">
        <f>IF(B155="","",IF(B155=0,"",(B155/B$6/$A$11)))</f>
        <v/>
      </c>
      <c r="D155" s="16"/>
      <c r="E155" s="46" t="str">
        <f>IF(D155="","",IF(D155=0,"",(D155/D$6/$A$11)))</f>
        <v/>
      </c>
      <c r="F155" s="16"/>
      <c r="G155" s="46" t="str">
        <f>IF(F155="","",IF(F155=0,"",(F155/F$6/$A$11)))</f>
        <v/>
      </c>
      <c r="H155" s="16"/>
      <c r="I155" s="46" t="str">
        <f>IF(H155="","",IF(H155=0,"",(H155/H$6/$A$11)))</f>
        <v/>
      </c>
      <c r="J155" s="250"/>
    </row>
    <row r="156" spans="1:10" s="6" customFormat="1" ht="35.4" customHeight="1" x14ac:dyDescent="0.25">
      <c r="A156" s="18" t="s">
        <v>333</v>
      </c>
      <c r="B156" s="16"/>
      <c r="C156" s="129" t="str">
        <f>IF(B156="","",IF(B156=0,"",(B156/B$6/$A$11)))</f>
        <v/>
      </c>
      <c r="D156" s="16"/>
      <c r="E156" s="46" t="str">
        <f>IF(D156="","",IF(D156=0,"",(D156/D$6/$A$11)))</f>
        <v/>
      </c>
      <c r="F156" s="16"/>
      <c r="G156" s="46" t="str">
        <f>IF(F156="","",IF(F156=0,"",(F156/F$6/$A$11)))</f>
        <v/>
      </c>
      <c r="H156" s="16"/>
      <c r="I156" s="46" t="str">
        <f>IF(H156="","",IF(H156=0,"",(H156/H$6/$A$11)))</f>
        <v/>
      </c>
      <c r="J156" s="250"/>
    </row>
    <row r="157" spans="1:10" s="6" customFormat="1" ht="35.4" customHeight="1" x14ac:dyDescent="0.25">
      <c r="A157" s="104" t="s">
        <v>141</v>
      </c>
      <c r="B157" s="16"/>
      <c r="C157" s="129" t="str">
        <f>IF(B157="","",IF(B157=0,"",(B157/B$6/$A$11)))</f>
        <v/>
      </c>
      <c r="D157" s="16"/>
      <c r="E157" s="46" t="str">
        <f>IF(D157="","",IF(D157=0,"",(D157/D$6/$A$11)))</f>
        <v/>
      </c>
      <c r="F157" s="16"/>
      <c r="G157" s="46" t="str">
        <f>IF(F157="","",IF(F157=0,"",(F157/F$6/$A$11)))</f>
        <v/>
      </c>
      <c r="H157" s="16"/>
      <c r="I157" s="46" t="str">
        <f>IF(H157="","",IF(H157=0,"",(H157/H$6/$A$11)))</f>
        <v/>
      </c>
      <c r="J157" s="250"/>
    </row>
    <row r="158" spans="1:10" s="6" customFormat="1" ht="25.05" customHeight="1" x14ac:dyDescent="0.25">
      <c r="A158" s="137" t="s">
        <v>320</v>
      </c>
      <c r="B158" s="55">
        <f>SUM(B154:B157)</f>
        <v>0</v>
      </c>
      <c r="C158" s="129" t="str">
        <f>IF(B158="","",IF(B158=0,"",(B158/B$6/$A$11)))</f>
        <v/>
      </c>
      <c r="D158" s="55">
        <f>SUM(D154:D157)</f>
        <v>0</v>
      </c>
      <c r="E158" s="46" t="str">
        <f>IF(D158="","",IF(D158=0,"",(D158/D$6/$A$11)))</f>
        <v/>
      </c>
      <c r="F158" s="55">
        <f>SUM(F154:F157)</f>
        <v>0</v>
      </c>
      <c r="G158" s="46" t="str">
        <f>IF(F158="","",IF(F158=0,"",(F158/F$6/$A$11)))</f>
        <v/>
      </c>
      <c r="H158" s="55">
        <f>SUM(H154:H157)</f>
        <v>0</v>
      </c>
      <c r="I158" s="46" t="str">
        <f>IF(H158="","",IF(H158=0,"",(H158/H$6/$A$11)))</f>
        <v/>
      </c>
      <c r="J158" s="250"/>
    </row>
    <row r="159" spans="1:10" s="6" customFormat="1" ht="35.4" customHeight="1" x14ac:dyDescent="0.3">
      <c r="A159" s="110" t="s">
        <v>15</v>
      </c>
      <c r="B159" s="14"/>
      <c r="C159" s="14"/>
      <c r="D159" s="14"/>
      <c r="E159" s="14"/>
      <c r="F159" s="14"/>
      <c r="G159" s="14"/>
      <c r="H159" s="14"/>
      <c r="I159" s="14"/>
      <c r="J159" s="255"/>
    </row>
    <row r="160" spans="1:10" s="6" customFormat="1" ht="25.05" customHeight="1" x14ac:dyDescent="0.25">
      <c r="A160" s="18" t="s">
        <v>119</v>
      </c>
      <c r="B160" s="16"/>
      <c r="C160" s="46" t="str">
        <f t="shared" ref="C160:C167" si="32">IF(B160="","",IF(B160=0,"",(B160/B$6/$A$11)))</f>
        <v/>
      </c>
      <c r="D160" s="205"/>
      <c r="E160" s="46" t="str">
        <f t="shared" ref="E160:E167" si="33">IF(D160="","",IF(D160=0,"",(D160/D$6/$A$11)))</f>
        <v/>
      </c>
      <c r="F160" s="205"/>
      <c r="G160" s="46" t="str">
        <f t="shared" ref="G160:G167" si="34">IF(F160="","",IF(F160=0,"",(F160/F$6/$A$11)))</f>
        <v/>
      </c>
      <c r="H160" s="16"/>
      <c r="I160" s="46" t="str">
        <f t="shared" ref="I160:I167" si="35">IF(H160="","",IF(H160=0,"",(H160/H$6/$A$11)))</f>
        <v/>
      </c>
      <c r="J160" s="254"/>
    </row>
    <row r="161" spans="1:10" s="6" customFormat="1" ht="25.05" customHeight="1" x14ac:dyDescent="0.25">
      <c r="A161" s="18" t="s">
        <v>146</v>
      </c>
      <c r="B161" s="16"/>
      <c r="C161" s="129" t="str">
        <f t="shared" si="32"/>
        <v/>
      </c>
      <c r="D161" s="16"/>
      <c r="E161" s="46" t="str">
        <f t="shared" si="33"/>
        <v/>
      </c>
      <c r="F161" s="16"/>
      <c r="G161" s="46" t="str">
        <f t="shared" si="34"/>
        <v/>
      </c>
      <c r="H161" s="16"/>
      <c r="I161" s="46" t="str">
        <f t="shared" si="35"/>
        <v/>
      </c>
      <c r="J161" s="254"/>
    </row>
    <row r="162" spans="1:10" s="6" customFormat="1" ht="25.05" customHeight="1" x14ac:dyDescent="0.25">
      <c r="A162" s="18" t="s">
        <v>133</v>
      </c>
      <c r="B162" s="16"/>
      <c r="C162" s="129" t="str">
        <f t="shared" si="32"/>
        <v/>
      </c>
      <c r="D162" s="16"/>
      <c r="E162" s="46" t="str">
        <f t="shared" si="33"/>
        <v/>
      </c>
      <c r="F162" s="16"/>
      <c r="G162" s="46" t="str">
        <f t="shared" si="34"/>
        <v/>
      </c>
      <c r="H162" s="16"/>
      <c r="I162" s="46" t="str">
        <f t="shared" si="35"/>
        <v/>
      </c>
      <c r="J162" s="250"/>
    </row>
    <row r="163" spans="1:10" ht="25.05" customHeight="1" x14ac:dyDescent="0.25">
      <c r="A163" s="111" t="s">
        <v>126</v>
      </c>
      <c r="B163" s="22"/>
      <c r="C163" s="129" t="str">
        <f t="shared" si="32"/>
        <v/>
      </c>
      <c r="D163" s="22"/>
      <c r="E163" s="46" t="str">
        <f t="shared" si="33"/>
        <v/>
      </c>
      <c r="F163" s="22"/>
      <c r="G163" s="46" t="str">
        <f t="shared" si="34"/>
        <v/>
      </c>
      <c r="H163" s="22"/>
      <c r="I163" s="46" t="str">
        <f t="shared" si="35"/>
        <v/>
      </c>
    </row>
    <row r="164" spans="1:10" s="6" customFormat="1" ht="36" customHeight="1" thickBot="1" x14ac:dyDescent="0.3">
      <c r="A164" s="112" t="s">
        <v>322</v>
      </c>
      <c r="B164" s="56">
        <f>SUM(B160:B163)</f>
        <v>0</v>
      </c>
      <c r="C164" s="208" t="str">
        <f t="shared" si="32"/>
        <v/>
      </c>
      <c r="D164" s="56">
        <f>SUM(D160:D163)</f>
        <v>0</v>
      </c>
      <c r="E164" s="208" t="str">
        <f t="shared" si="33"/>
        <v/>
      </c>
      <c r="F164" s="56">
        <f>SUM(F160:F163)</f>
        <v>0</v>
      </c>
      <c r="G164" s="208" t="str">
        <f t="shared" si="34"/>
        <v/>
      </c>
      <c r="H164" s="56">
        <f>SUM(H160:H163)</f>
        <v>0</v>
      </c>
      <c r="I164" s="208" t="str">
        <f t="shared" si="35"/>
        <v/>
      </c>
      <c r="J164" s="250"/>
    </row>
    <row r="165" spans="1:10" s="6" customFormat="1" ht="39" customHeight="1" thickTop="1" x14ac:dyDescent="0.25">
      <c r="A165" s="131" t="s">
        <v>147</v>
      </c>
      <c r="B165" s="163">
        <f>B158-B164</f>
        <v>0</v>
      </c>
      <c r="C165" s="129" t="str">
        <f t="shared" si="32"/>
        <v/>
      </c>
      <c r="D165" s="163">
        <f>D158-D164</f>
        <v>0</v>
      </c>
      <c r="E165" s="129" t="str">
        <f t="shared" si="33"/>
        <v/>
      </c>
      <c r="F165" s="163">
        <f>F158-F164</f>
        <v>0</v>
      </c>
      <c r="G165" s="129" t="str">
        <f t="shared" si="34"/>
        <v/>
      </c>
      <c r="H165" s="163">
        <f>H158-H164</f>
        <v>0</v>
      </c>
      <c r="I165" s="129" t="str">
        <f t="shared" si="35"/>
        <v/>
      </c>
      <c r="J165" s="250"/>
    </row>
    <row r="166" spans="1:10" s="6" customFormat="1" ht="36" customHeight="1" x14ac:dyDescent="0.25">
      <c r="A166" s="134" t="s">
        <v>148</v>
      </c>
      <c r="B166" s="16">
        <f>'Vuosi 2019'!B167</f>
        <v>0</v>
      </c>
      <c r="C166" s="129" t="str">
        <f t="shared" si="32"/>
        <v/>
      </c>
      <c r="D166" s="16">
        <f>'Vuosi 2019'!D167</f>
        <v>0</v>
      </c>
      <c r="E166" s="46" t="str">
        <f t="shared" si="33"/>
        <v/>
      </c>
      <c r="F166" s="16">
        <f>'Vuosi 2019'!F167</f>
        <v>0</v>
      </c>
      <c r="G166" s="46" t="str">
        <f t="shared" si="34"/>
        <v/>
      </c>
      <c r="H166" s="16">
        <f>'Vuosi 2019'!H167</f>
        <v>0</v>
      </c>
      <c r="I166" s="46" t="str">
        <f t="shared" si="35"/>
        <v/>
      </c>
      <c r="J166" s="250"/>
    </row>
    <row r="167" spans="1:10" s="6" customFormat="1" ht="36" customHeight="1" x14ac:dyDescent="0.25">
      <c r="A167" s="134" t="s">
        <v>334</v>
      </c>
      <c r="B167" s="164">
        <f>B165+B166</f>
        <v>0</v>
      </c>
      <c r="C167" s="129" t="str">
        <f t="shared" si="32"/>
        <v/>
      </c>
      <c r="D167" s="165">
        <f>D165+D166</f>
        <v>0</v>
      </c>
      <c r="E167" s="46" t="str">
        <f t="shared" si="33"/>
        <v/>
      </c>
      <c r="F167" s="165">
        <f>F165+F166</f>
        <v>0</v>
      </c>
      <c r="G167" s="46" t="str">
        <f t="shared" si="34"/>
        <v/>
      </c>
      <c r="H167" s="165">
        <f>H165+H166</f>
        <v>0</v>
      </c>
      <c r="I167" s="46" t="str">
        <f t="shared" si="35"/>
        <v/>
      </c>
      <c r="J167" s="250"/>
    </row>
    <row r="168" spans="1:10" s="51" customFormat="1" ht="55.8" customHeight="1" thickBot="1" x14ac:dyDescent="0.35">
      <c r="A168" s="196" t="s">
        <v>149</v>
      </c>
      <c r="B168" s="198"/>
      <c r="C168" s="198"/>
      <c r="D168" s="198"/>
      <c r="E168" s="198"/>
      <c r="F168" s="198"/>
      <c r="G168" s="198"/>
      <c r="H168" s="198"/>
      <c r="I168" s="198"/>
      <c r="J168" s="250"/>
    </row>
    <row r="169" spans="1:10" s="6" customFormat="1" ht="36.6" customHeight="1" thickTop="1" x14ac:dyDescent="0.25">
      <c r="A169" s="190" t="s">
        <v>150</v>
      </c>
      <c r="B169" s="191">
        <f>'Vuosi 2019'!B177</f>
        <v>0</v>
      </c>
      <c r="C169" s="129" t="str">
        <f t="shared" ref="C169:C177" si="36">IF(B169="","",IF(B169=0,"",(B169/B$6/$A$11)))</f>
        <v/>
      </c>
      <c r="D169" s="191">
        <f>'Vuosi 2019'!D177</f>
        <v>0</v>
      </c>
      <c r="E169" s="46" t="str">
        <f t="shared" ref="E169:E177" si="37">IF(D169="","",IF(D169=0,"",(D169/D$6/$A$11)))</f>
        <v/>
      </c>
      <c r="F169" s="191">
        <f>'Vuosi 2019'!F177</f>
        <v>0</v>
      </c>
      <c r="G169" s="46" t="str">
        <f t="shared" ref="G169:G177" si="38">IF(F169="","",IF(F169=0,"",(F169/F$6/$A$11)))</f>
        <v/>
      </c>
      <c r="H169" s="191">
        <f>'Vuosi 2019'!H177</f>
        <v>0</v>
      </c>
      <c r="I169" s="46" t="str">
        <f t="shared" ref="I169:I177" si="39">IF(H169="","",IF(H169=0,"",(H169/H$6/$A$11)))</f>
        <v/>
      </c>
      <c r="J169" s="250"/>
    </row>
    <row r="170" spans="1:10" s="7" customFormat="1" ht="36.6" customHeight="1" x14ac:dyDescent="0.25">
      <c r="A170" s="18" t="s">
        <v>151</v>
      </c>
      <c r="B170" s="16"/>
      <c r="C170" s="129" t="str">
        <f t="shared" si="36"/>
        <v/>
      </c>
      <c r="D170" s="16"/>
      <c r="E170" s="46" t="str">
        <f t="shared" si="37"/>
        <v/>
      </c>
      <c r="F170" s="16"/>
      <c r="G170" s="46" t="str">
        <f t="shared" si="38"/>
        <v/>
      </c>
      <c r="H170" s="16"/>
      <c r="I170" s="46" t="str">
        <f t="shared" si="39"/>
        <v/>
      </c>
      <c r="J170" s="250"/>
    </row>
    <row r="171" spans="1:10" s="7" customFormat="1" ht="36.6" customHeight="1" x14ac:dyDescent="0.25">
      <c r="A171" s="18" t="s">
        <v>62</v>
      </c>
      <c r="B171" s="16"/>
      <c r="C171" s="129" t="str">
        <f t="shared" si="36"/>
        <v/>
      </c>
      <c r="D171" s="16"/>
      <c r="E171" s="46" t="str">
        <f t="shared" si="37"/>
        <v/>
      </c>
      <c r="F171" s="16"/>
      <c r="G171" s="46" t="str">
        <f t="shared" si="38"/>
        <v/>
      </c>
      <c r="H171" s="16"/>
      <c r="I171" s="46" t="str">
        <f t="shared" si="39"/>
        <v/>
      </c>
      <c r="J171" s="250"/>
    </row>
    <row r="172" spans="1:10" s="7" customFormat="1" ht="36.6" customHeight="1" x14ac:dyDescent="0.25">
      <c r="A172" s="18" t="s">
        <v>436</v>
      </c>
      <c r="B172" s="16"/>
      <c r="C172" s="129" t="str">
        <f t="shared" si="36"/>
        <v/>
      </c>
      <c r="D172" s="16"/>
      <c r="E172" s="46" t="str">
        <f t="shared" si="37"/>
        <v/>
      </c>
      <c r="F172" s="16"/>
      <c r="G172" s="46" t="str">
        <f t="shared" si="38"/>
        <v/>
      </c>
      <c r="H172" s="16"/>
      <c r="I172" s="46" t="str">
        <f t="shared" si="39"/>
        <v/>
      </c>
      <c r="J172" s="250"/>
    </row>
    <row r="173" spans="1:10" ht="36.6" customHeight="1" x14ac:dyDescent="0.25">
      <c r="A173" s="18" t="s">
        <v>152</v>
      </c>
      <c r="B173" s="16"/>
      <c r="C173" s="129" t="str">
        <f t="shared" si="36"/>
        <v/>
      </c>
      <c r="D173" s="16"/>
      <c r="E173" s="46" t="str">
        <f t="shared" si="37"/>
        <v/>
      </c>
      <c r="F173" s="16"/>
      <c r="G173" s="46" t="str">
        <f t="shared" si="38"/>
        <v/>
      </c>
      <c r="H173" s="16"/>
      <c r="I173" s="46" t="str">
        <f t="shared" si="39"/>
        <v/>
      </c>
    </row>
    <row r="174" spans="1:10" ht="36.6" customHeight="1" x14ac:dyDescent="0.25">
      <c r="A174" s="18" t="s">
        <v>63</v>
      </c>
      <c r="B174" s="16"/>
      <c r="C174" s="129" t="str">
        <f t="shared" si="36"/>
        <v/>
      </c>
      <c r="D174" s="16"/>
      <c r="E174" s="46" t="str">
        <f t="shared" si="37"/>
        <v/>
      </c>
      <c r="F174" s="16"/>
      <c r="G174" s="46" t="str">
        <f t="shared" si="38"/>
        <v/>
      </c>
      <c r="H174" s="16"/>
      <c r="I174" s="46" t="str">
        <f t="shared" si="39"/>
        <v/>
      </c>
    </row>
    <row r="175" spans="1:10" ht="36.6" customHeight="1" x14ac:dyDescent="0.25">
      <c r="A175" s="113" t="s">
        <v>153</v>
      </c>
      <c r="B175" s="16"/>
      <c r="C175" s="129" t="str">
        <f t="shared" si="36"/>
        <v/>
      </c>
      <c r="D175" s="16"/>
      <c r="E175" s="46" t="str">
        <f t="shared" si="37"/>
        <v/>
      </c>
      <c r="F175" s="16"/>
      <c r="G175" s="46" t="str">
        <f t="shared" si="38"/>
        <v/>
      </c>
      <c r="H175" s="16"/>
      <c r="I175" s="46" t="str">
        <f t="shared" si="39"/>
        <v/>
      </c>
    </row>
    <row r="176" spans="1:10" ht="36.6" customHeight="1" thickBot="1" x14ac:dyDescent="0.3">
      <c r="A176" s="138" t="s">
        <v>154</v>
      </c>
      <c r="B176" s="19"/>
      <c r="C176" s="208" t="str">
        <f t="shared" si="36"/>
        <v/>
      </c>
      <c r="D176" s="19"/>
      <c r="E176" s="208" t="str">
        <f t="shared" si="37"/>
        <v/>
      </c>
      <c r="F176" s="19"/>
      <c r="G176" s="208" t="str">
        <f t="shared" si="38"/>
        <v/>
      </c>
      <c r="H176" s="19"/>
      <c r="I176" s="208" t="str">
        <f t="shared" si="39"/>
        <v/>
      </c>
    </row>
    <row r="177" spans="1:10" ht="36.6" customHeight="1" thickTop="1" x14ac:dyDescent="0.25">
      <c r="A177" s="139" t="s">
        <v>335</v>
      </c>
      <c r="B177" s="166">
        <f>SUM(B169:B176)</f>
        <v>0</v>
      </c>
      <c r="C177" s="129" t="str">
        <f t="shared" si="36"/>
        <v/>
      </c>
      <c r="D177" s="166">
        <f>SUM(D169:D176)</f>
        <v>0</v>
      </c>
      <c r="E177" s="129" t="str">
        <f t="shared" si="37"/>
        <v/>
      </c>
      <c r="F177" s="166">
        <f>SUM(F169:F176)</f>
        <v>0</v>
      </c>
      <c r="G177" s="129" t="str">
        <f t="shared" si="38"/>
        <v/>
      </c>
      <c r="H177" s="166">
        <f>SUM(H169:H176)</f>
        <v>0</v>
      </c>
      <c r="I177" s="129" t="str">
        <f t="shared" si="39"/>
        <v/>
      </c>
    </row>
    <row r="178" spans="1:10" s="51" customFormat="1" ht="67.8" customHeight="1" thickBot="1" x14ac:dyDescent="0.35">
      <c r="A178" s="199" t="s">
        <v>155</v>
      </c>
      <c r="B178" s="198"/>
      <c r="C178" s="198"/>
      <c r="D178" s="198"/>
      <c r="E178" s="198"/>
      <c r="F178" s="198"/>
      <c r="G178" s="198"/>
      <c r="H178" s="198"/>
      <c r="I178" s="198"/>
      <c r="J178" s="250"/>
    </row>
    <row r="179" spans="1:10" ht="39" customHeight="1" thickTop="1" x14ac:dyDescent="0.25">
      <c r="A179" s="192" t="s">
        <v>336</v>
      </c>
      <c r="B179" s="193">
        <f>B60</f>
        <v>0</v>
      </c>
      <c r="C179" s="129" t="str">
        <f t="shared" ref="C179:C187" si="40">IF(B179="","",IF(B179=0,"",(B179/B$6/$A$11)))</f>
        <v/>
      </c>
      <c r="D179" s="193">
        <f>D60</f>
        <v>0</v>
      </c>
      <c r="E179" s="46" t="str">
        <f t="shared" ref="E179:E187" si="41">IF(D179="","",IF(D179=0,"",(D179/D$6/$A$11)))</f>
        <v/>
      </c>
      <c r="F179" s="193">
        <f>F60</f>
        <v>0</v>
      </c>
      <c r="G179" s="46" t="str">
        <f t="shared" ref="G179:G187" si="42">IF(F179="","",IF(F179=0,"",(F179/F$6/$A$11)))</f>
        <v/>
      </c>
      <c r="H179" s="193">
        <f>H60</f>
        <v>0</v>
      </c>
      <c r="I179" s="46" t="str">
        <f t="shared" ref="I179:I187" si="43">IF(H179="","",IF(H179=0,"",(H179/H$6/$A$11)))</f>
        <v/>
      </c>
    </row>
    <row r="180" spans="1:10" ht="39" customHeight="1" thickBot="1" x14ac:dyDescent="0.3">
      <c r="A180" s="159" t="s">
        <v>337</v>
      </c>
      <c r="B180" s="60">
        <f>B104</f>
        <v>0</v>
      </c>
      <c r="C180" s="208" t="str">
        <f t="shared" si="40"/>
        <v/>
      </c>
      <c r="D180" s="60">
        <f>D104</f>
        <v>0</v>
      </c>
      <c r="E180" s="208" t="str">
        <f t="shared" si="41"/>
        <v/>
      </c>
      <c r="F180" s="60">
        <f>F104</f>
        <v>0</v>
      </c>
      <c r="G180" s="208" t="str">
        <f t="shared" si="42"/>
        <v/>
      </c>
      <c r="H180" s="60">
        <f>H104</f>
        <v>0</v>
      </c>
      <c r="I180" s="208" t="str">
        <f t="shared" si="43"/>
        <v/>
      </c>
    </row>
    <row r="181" spans="1:10" ht="39" customHeight="1" thickTop="1" x14ac:dyDescent="0.25">
      <c r="A181" s="160" t="s">
        <v>338</v>
      </c>
      <c r="B181" s="162">
        <f>SUM(B179:B180)</f>
        <v>0</v>
      </c>
      <c r="C181" s="129" t="str">
        <f t="shared" si="40"/>
        <v/>
      </c>
      <c r="D181" s="162">
        <f>SUM(D179:D180)</f>
        <v>0</v>
      </c>
      <c r="E181" s="129" t="str">
        <f t="shared" si="41"/>
        <v/>
      </c>
      <c r="F181" s="162">
        <f>SUM(F179:F180)</f>
        <v>0</v>
      </c>
      <c r="G181" s="129" t="str">
        <f t="shared" si="42"/>
        <v/>
      </c>
      <c r="H181" s="162">
        <f>SUM(H179:H180)</f>
        <v>0</v>
      </c>
      <c r="I181" s="129" t="str">
        <f t="shared" si="43"/>
        <v/>
      </c>
    </row>
    <row r="182" spans="1:10" ht="39" customHeight="1" x14ac:dyDescent="0.25">
      <c r="A182" s="151" t="s">
        <v>339</v>
      </c>
      <c r="B182" s="59">
        <f>B120</f>
        <v>0</v>
      </c>
      <c r="C182" s="129" t="str">
        <f t="shared" si="40"/>
        <v/>
      </c>
      <c r="D182" s="59">
        <f>D120</f>
        <v>0</v>
      </c>
      <c r="E182" s="46" t="str">
        <f t="shared" si="41"/>
        <v/>
      </c>
      <c r="F182" s="59">
        <f>F120</f>
        <v>0</v>
      </c>
      <c r="G182" s="46" t="str">
        <f t="shared" si="42"/>
        <v/>
      </c>
      <c r="H182" s="59">
        <f>H120</f>
        <v>0</v>
      </c>
      <c r="I182" s="46" t="str">
        <f t="shared" si="43"/>
        <v/>
      </c>
    </row>
    <row r="183" spans="1:10" ht="39" customHeight="1" x14ac:dyDescent="0.25">
      <c r="A183" s="151" t="s">
        <v>340</v>
      </c>
      <c r="B183" s="59">
        <f>B136</f>
        <v>0</v>
      </c>
      <c r="C183" s="129" t="str">
        <f t="shared" si="40"/>
        <v/>
      </c>
      <c r="D183" s="59">
        <f>D136</f>
        <v>0</v>
      </c>
      <c r="E183" s="46" t="str">
        <f t="shared" si="41"/>
        <v/>
      </c>
      <c r="F183" s="59">
        <f>F136</f>
        <v>0</v>
      </c>
      <c r="G183" s="46" t="str">
        <f t="shared" si="42"/>
        <v/>
      </c>
      <c r="H183" s="59">
        <f>H136</f>
        <v>0</v>
      </c>
      <c r="I183" s="46" t="str">
        <f t="shared" si="43"/>
        <v/>
      </c>
    </row>
    <row r="184" spans="1:10" ht="39" customHeight="1" x14ac:dyDescent="0.25">
      <c r="A184" s="151" t="s">
        <v>341</v>
      </c>
      <c r="B184" s="59">
        <f>B151</f>
        <v>0</v>
      </c>
      <c r="C184" s="129" t="str">
        <f t="shared" si="40"/>
        <v/>
      </c>
      <c r="D184" s="59">
        <f>D151</f>
        <v>0</v>
      </c>
      <c r="E184" s="46" t="str">
        <f t="shared" si="41"/>
        <v/>
      </c>
      <c r="F184" s="59">
        <f>F151</f>
        <v>0</v>
      </c>
      <c r="G184" s="46" t="str">
        <f t="shared" si="42"/>
        <v/>
      </c>
      <c r="H184" s="59">
        <f>H151</f>
        <v>0</v>
      </c>
      <c r="I184" s="46" t="str">
        <f t="shared" si="43"/>
        <v/>
      </c>
    </row>
    <row r="185" spans="1:10" ht="39" customHeight="1" x14ac:dyDescent="0.25">
      <c r="A185" s="151" t="s">
        <v>342</v>
      </c>
      <c r="B185" s="59">
        <f>B167</f>
        <v>0</v>
      </c>
      <c r="C185" s="129" t="str">
        <f t="shared" si="40"/>
        <v/>
      </c>
      <c r="D185" s="59">
        <f>D167</f>
        <v>0</v>
      </c>
      <c r="E185" s="46" t="str">
        <f t="shared" si="41"/>
        <v/>
      </c>
      <c r="F185" s="59">
        <f>F167</f>
        <v>0</v>
      </c>
      <c r="G185" s="46" t="str">
        <f t="shared" si="42"/>
        <v/>
      </c>
      <c r="H185" s="59">
        <f>H167</f>
        <v>0</v>
      </c>
      <c r="I185" s="46" t="str">
        <f t="shared" si="43"/>
        <v/>
      </c>
    </row>
    <row r="186" spans="1:10" ht="39" customHeight="1" thickBot="1" x14ac:dyDescent="0.3">
      <c r="A186" s="159" t="s">
        <v>343</v>
      </c>
      <c r="B186" s="60">
        <f>B177</f>
        <v>0</v>
      </c>
      <c r="C186" s="208" t="str">
        <f t="shared" si="40"/>
        <v/>
      </c>
      <c r="D186" s="60">
        <f>D177</f>
        <v>0</v>
      </c>
      <c r="E186" s="208" t="str">
        <f t="shared" si="41"/>
        <v/>
      </c>
      <c r="F186" s="60">
        <f>F177</f>
        <v>0</v>
      </c>
      <c r="G186" s="208" t="str">
        <f t="shared" si="42"/>
        <v/>
      </c>
      <c r="H186" s="60">
        <f>H177</f>
        <v>0</v>
      </c>
      <c r="I186" s="208" t="str">
        <f t="shared" si="43"/>
        <v/>
      </c>
    </row>
    <row r="187" spans="1:10" ht="39" customHeight="1" thickTop="1" x14ac:dyDescent="0.25">
      <c r="A187" s="200" t="s">
        <v>344</v>
      </c>
      <c r="B187" s="161">
        <f>SUM(B182:B186)+B181</f>
        <v>0</v>
      </c>
      <c r="C187" s="129" t="str">
        <f t="shared" si="40"/>
        <v/>
      </c>
      <c r="D187" s="161">
        <f>SUM(D182:D186)+D181</f>
        <v>0</v>
      </c>
      <c r="E187" s="129" t="str">
        <f t="shared" si="41"/>
        <v/>
      </c>
      <c r="F187" s="161">
        <f>SUM(F182:F186)+F181</f>
        <v>0</v>
      </c>
      <c r="G187" s="129" t="str">
        <f t="shared" si="42"/>
        <v/>
      </c>
      <c r="H187" s="161">
        <f>SUM(H182:H186)+H181</f>
        <v>0</v>
      </c>
      <c r="I187" s="129" t="str">
        <f t="shared" si="43"/>
        <v/>
      </c>
    </row>
    <row r="188" spans="1:10" s="51" customFormat="1" ht="75" customHeight="1" x14ac:dyDescent="0.25">
      <c r="A188" s="70" t="s">
        <v>74</v>
      </c>
      <c r="B188" s="41"/>
      <c r="C188" s="42"/>
      <c r="D188" s="41"/>
      <c r="E188" s="42"/>
      <c r="F188" s="41"/>
      <c r="G188" s="41"/>
      <c r="H188" s="41"/>
      <c r="I188" s="41"/>
      <c r="J188" s="250"/>
    </row>
    <row r="189" spans="1:10" s="51" customFormat="1" ht="69.599999999999994" customHeight="1" x14ac:dyDescent="0.25">
      <c r="A189" s="116" t="s">
        <v>410</v>
      </c>
      <c r="B189" s="43"/>
      <c r="C189" s="43"/>
      <c r="D189" s="43"/>
      <c r="E189" s="43"/>
      <c r="F189" s="43"/>
      <c r="G189" s="43"/>
      <c r="H189" s="43"/>
      <c r="I189" s="43"/>
      <c r="J189" s="250"/>
    </row>
    <row r="190" spans="1:10" s="51" customFormat="1" ht="52.8" customHeight="1" x14ac:dyDescent="0.25">
      <c r="A190" s="116" t="s">
        <v>158</v>
      </c>
      <c r="B190" s="43"/>
      <c r="C190" s="43"/>
      <c r="D190" s="43"/>
      <c r="E190" s="43"/>
      <c r="F190" s="43"/>
      <c r="G190" s="43"/>
      <c r="H190" s="43"/>
      <c r="I190" s="43"/>
      <c r="J190" s="250"/>
    </row>
    <row r="191" spans="1:10" ht="25.05" customHeight="1" x14ac:dyDescent="0.25">
      <c r="A191" s="96" t="s">
        <v>60</v>
      </c>
      <c r="B191" s="126"/>
      <c r="C191" s="126"/>
      <c r="D191" s="126"/>
      <c r="E191" s="126"/>
      <c r="F191" s="126"/>
      <c r="G191" s="126"/>
      <c r="H191" s="126"/>
      <c r="I191" s="126"/>
    </row>
    <row r="192" spans="1:10" ht="25.05" customHeight="1" x14ac:dyDescent="0.25">
      <c r="A192" s="13" t="s">
        <v>73</v>
      </c>
      <c r="B192" s="126"/>
      <c r="C192" s="126"/>
      <c r="D192" s="126"/>
      <c r="E192" s="126"/>
      <c r="F192" s="126"/>
      <c r="G192" s="126"/>
      <c r="H192" s="126"/>
      <c r="I192" s="126"/>
    </row>
    <row r="193" spans="1:10" ht="34.200000000000003" customHeight="1" x14ac:dyDescent="0.25">
      <c r="A193" s="114" t="s">
        <v>16</v>
      </c>
      <c r="B193" s="16"/>
      <c r="C193" s="61"/>
      <c r="D193" s="16"/>
      <c r="E193" s="61"/>
      <c r="F193" s="16"/>
      <c r="G193" s="61"/>
      <c r="H193" s="16"/>
      <c r="I193" s="61"/>
    </row>
    <row r="194" spans="1:10" ht="34.200000000000003" customHeight="1" x14ac:dyDescent="0.25">
      <c r="A194" s="114" t="s">
        <v>55</v>
      </c>
      <c r="B194" s="16"/>
      <c r="C194" s="62"/>
      <c r="D194" s="16"/>
      <c r="E194" s="62"/>
      <c r="F194" s="16"/>
      <c r="G194" s="62"/>
      <c r="H194" s="16"/>
      <c r="I194" s="62"/>
    </row>
    <row r="195" spans="1:10" ht="34.200000000000003" customHeight="1" x14ac:dyDescent="0.25">
      <c r="A195" s="114" t="s">
        <v>52</v>
      </c>
      <c r="B195" s="22"/>
      <c r="C195" s="62"/>
      <c r="D195" s="22"/>
      <c r="E195" s="62"/>
      <c r="F195" s="22"/>
      <c r="G195" s="62"/>
      <c r="H195" s="22"/>
      <c r="I195" s="62"/>
    </row>
    <row r="196" spans="1:10" ht="38.4" customHeight="1" x14ac:dyDescent="0.25">
      <c r="A196" s="133" t="s">
        <v>53</v>
      </c>
      <c r="B196" s="16"/>
      <c r="C196" s="62"/>
      <c r="D196" s="16"/>
      <c r="E196" s="62"/>
      <c r="F196" s="16"/>
      <c r="G196" s="62"/>
      <c r="H196" s="16"/>
      <c r="I196" s="62"/>
    </row>
    <row r="197" spans="1:10" ht="38.4" customHeight="1" thickBot="1" x14ac:dyDescent="0.3">
      <c r="A197" s="140" t="s">
        <v>57</v>
      </c>
      <c r="B197" s="19"/>
      <c r="C197" s="62"/>
      <c r="D197" s="19"/>
      <c r="E197" s="62"/>
      <c r="F197" s="19"/>
      <c r="G197" s="62"/>
      <c r="H197" s="19"/>
      <c r="I197" s="62"/>
    </row>
    <row r="198" spans="1:10" s="4" customFormat="1" ht="36" customHeight="1" thickTop="1" x14ac:dyDescent="0.25">
      <c r="A198" s="141" t="s">
        <v>19</v>
      </c>
      <c r="B198" s="23">
        <f>SUM(B193:B197)</f>
        <v>0</v>
      </c>
      <c r="C198" s="218"/>
      <c r="D198" s="23">
        <f>SUM(D193:D197)</f>
        <v>0</v>
      </c>
      <c r="E198" s="218"/>
      <c r="F198" s="23">
        <f>SUM(F193:F197)</f>
        <v>0</v>
      </c>
      <c r="G198" s="218"/>
      <c r="H198" s="23">
        <f>SUM(H193:H197)</f>
        <v>0</v>
      </c>
      <c r="I198" s="218"/>
      <c r="J198" s="250"/>
    </row>
    <row r="199" spans="1:10" s="4" customFormat="1" ht="36" customHeight="1" x14ac:dyDescent="0.25">
      <c r="A199" s="142" t="s">
        <v>20</v>
      </c>
      <c r="B199" s="16">
        <f>'Vuosi 2019'!B200</f>
        <v>0</v>
      </c>
      <c r="C199" s="218"/>
      <c r="D199" s="16">
        <f>'Vuosi 2019'!D200</f>
        <v>0</v>
      </c>
      <c r="E199" s="218"/>
      <c r="F199" s="16">
        <f>'Vuosi 2019'!F200</f>
        <v>0</v>
      </c>
      <c r="G199" s="218"/>
      <c r="H199" s="16">
        <f>'Vuosi 2019'!H200</f>
        <v>0</v>
      </c>
      <c r="I199" s="218"/>
      <c r="J199" s="250"/>
    </row>
    <row r="200" spans="1:10" s="4" customFormat="1" ht="36" customHeight="1" x14ac:dyDescent="0.25">
      <c r="A200" s="142" t="s">
        <v>22</v>
      </c>
      <c r="B200" s="23">
        <f>SUM(B198:B199)</f>
        <v>0</v>
      </c>
      <c r="C200" s="218"/>
      <c r="D200" s="23">
        <f>SUM(D198:D199)</f>
        <v>0</v>
      </c>
      <c r="E200" s="218"/>
      <c r="F200" s="23">
        <f>SUM(F198:F199)</f>
        <v>0</v>
      </c>
      <c r="G200" s="218"/>
      <c r="H200" s="23">
        <f>SUM(H198:H199)</f>
        <v>0</v>
      </c>
      <c r="I200" s="218"/>
      <c r="J200" s="250"/>
    </row>
    <row r="201" spans="1:10" ht="63.6" customHeight="1" x14ac:dyDescent="0.25">
      <c r="A201" s="96" t="s">
        <v>156</v>
      </c>
      <c r="B201" s="217"/>
      <c r="C201" s="62"/>
      <c r="D201" s="217"/>
      <c r="E201" s="62"/>
      <c r="F201" s="217"/>
      <c r="G201" s="62"/>
      <c r="H201" s="217"/>
      <c r="I201" s="62"/>
    </row>
    <row r="202" spans="1:10" ht="35.4" customHeight="1" x14ac:dyDescent="0.25">
      <c r="A202" s="114" t="s">
        <v>13</v>
      </c>
      <c r="B202" s="16"/>
      <c r="C202" s="62"/>
      <c r="D202" s="16"/>
      <c r="E202" s="62"/>
      <c r="F202" s="16"/>
      <c r="G202" s="62"/>
      <c r="H202" s="16"/>
      <c r="I202" s="62"/>
    </row>
    <row r="203" spans="1:10" ht="35.4" customHeight="1" x14ac:dyDescent="0.25">
      <c r="A203" s="114" t="s">
        <v>56</v>
      </c>
      <c r="B203" s="16"/>
      <c r="C203" s="62"/>
      <c r="D203" s="16"/>
      <c r="E203" s="62"/>
      <c r="F203" s="16"/>
      <c r="G203" s="62"/>
      <c r="H203" s="16"/>
      <c r="I203" s="62"/>
    </row>
    <row r="204" spans="1:10" ht="39.6" customHeight="1" x14ac:dyDescent="0.25">
      <c r="A204" s="114" t="s">
        <v>54</v>
      </c>
      <c r="B204" s="16"/>
      <c r="C204" s="62"/>
      <c r="D204" s="16"/>
      <c r="E204" s="62"/>
      <c r="F204" s="16"/>
      <c r="G204" s="62"/>
      <c r="H204" s="16"/>
      <c r="I204" s="62"/>
    </row>
    <row r="205" spans="1:10" ht="39.6" customHeight="1" x14ac:dyDescent="0.25">
      <c r="A205" s="115" t="s">
        <v>345</v>
      </c>
      <c r="B205" s="16"/>
      <c r="C205" s="62"/>
      <c r="D205" s="16"/>
      <c r="E205" s="62"/>
      <c r="F205" s="16"/>
      <c r="G205" s="62"/>
      <c r="H205" s="16"/>
      <c r="I205" s="62"/>
    </row>
    <row r="206" spans="1:10" ht="39.6" customHeight="1" thickBot="1" x14ac:dyDescent="0.3">
      <c r="A206" s="145" t="s">
        <v>57</v>
      </c>
      <c r="B206" s="19"/>
      <c r="C206" s="62"/>
      <c r="D206" s="19"/>
      <c r="E206" s="62"/>
      <c r="F206" s="19"/>
      <c r="G206" s="62"/>
      <c r="H206" s="19"/>
      <c r="I206" s="62"/>
    </row>
    <row r="207" spans="1:10" ht="35.4" customHeight="1" thickTop="1" x14ac:dyDescent="0.25">
      <c r="A207" s="144" t="s">
        <v>21</v>
      </c>
      <c r="B207" s="23">
        <f>SUM(B202:B206)</f>
        <v>0</v>
      </c>
      <c r="C207" s="62"/>
      <c r="D207" s="23">
        <f>SUM(D202:D206)</f>
        <v>0</v>
      </c>
      <c r="E207" s="62"/>
      <c r="F207" s="23">
        <f>SUM(F202:F206)</f>
        <v>0</v>
      </c>
      <c r="G207" s="62"/>
      <c r="H207" s="23">
        <f>SUM(H202:H206)</f>
        <v>0</v>
      </c>
      <c r="I207" s="62"/>
    </row>
    <row r="208" spans="1:10" ht="35.4" customHeight="1" x14ac:dyDescent="0.25">
      <c r="A208" s="142" t="s">
        <v>20</v>
      </c>
      <c r="B208" s="16">
        <f>'Vuosi 2019'!B209</f>
        <v>0</v>
      </c>
      <c r="C208" s="62"/>
      <c r="D208" s="16">
        <f>'Vuosi 2019'!D209</f>
        <v>0</v>
      </c>
      <c r="E208" s="62"/>
      <c r="F208" s="16">
        <f>'Vuosi 2019'!F209</f>
        <v>0</v>
      </c>
      <c r="G208" s="62"/>
      <c r="H208" s="16">
        <f>'Vuosi 2019'!H209</f>
        <v>0</v>
      </c>
      <c r="I208" s="62"/>
    </row>
    <row r="209" spans="1:9" ht="35.4" customHeight="1" x14ac:dyDescent="0.25">
      <c r="A209" s="142" t="s">
        <v>23</v>
      </c>
      <c r="B209" s="23">
        <f>SUM(B207:B208)</f>
        <v>0</v>
      </c>
      <c r="C209" s="62"/>
      <c r="D209" s="23">
        <f>SUM(D207:D208)</f>
        <v>0</v>
      </c>
      <c r="E209" s="62"/>
      <c r="F209" s="23">
        <f>SUM(F207:F208)</f>
        <v>0</v>
      </c>
      <c r="G209" s="62"/>
      <c r="H209" s="23">
        <f>SUM(H207:H208)</f>
        <v>0</v>
      </c>
      <c r="I209" s="62"/>
    </row>
    <row r="210" spans="1:9" ht="57.6" customHeight="1" x14ac:dyDescent="0.25">
      <c r="A210" s="97" t="s">
        <v>61</v>
      </c>
      <c r="B210" s="219"/>
      <c r="C210" s="62"/>
      <c r="D210" s="219"/>
      <c r="E210" s="62"/>
      <c r="F210" s="219"/>
      <c r="G210" s="62"/>
      <c r="H210" s="219"/>
      <c r="I210" s="62"/>
    </row>
    <row r="211" spans="1:9" ht="36" customHeight="1" x14ac:dyDescent="0.25">
      <c r="A211" s="114" t="s">
        <v>346</v>
      </c>
      <c r="B211" s="16"/>
      <c r="C211" s="63"/>
      <c r="D211" s="16"/>
      <c r="E211" s="63"/>
      <c r="F211" s="16"/>
      <c r="G211" s="63"/>
      <c r="H211" s="16"/>
      <c r="I211" s="63"/>
    </row>
    <row r="212" spans="1:9" ht="36" customHeight="1" thickBot="1" x14ac:dyDescent="0.3">
      <c r="A212" s="143" t="s">
        <v>347</v>
      </c>
      <c r="B212" s="19"/>
      <c r="C212" s="63"/>
      <c r="D212" s="19"/>
      <c r="E212" s="63"/>
      <c r="F212" s="19"/>
      <c r="G212" s="63"/>
      <c r="H212" s="19"/>
      <c r="I212" s="63"/>
    </row>
    <row r="213" spans="1:9" ht="36" customHeight="1" thickTop="1" x14ac:dyDescent="0.25">
      <c r="A213" s="141" t="s">
        <v>24</v>
      </c>
      <c r="B213" s="23">
        <f>SUM(B211:B212)</f>
        <v>0</v>
      </c>
      <c r="C213" s="63"/>
      <c r="D213" s="23">
        <f>SUM(D211:D212)</f>
        <v>0</v>
      </c>
      <c r="E213" s="63"/>
      <c r="F213" s="23">
        <f>SUM(F211:F212)</f>
        <v>0</v>
      </c>
      <c r="G213" s="63"/>
      <c r="H213" s="23">
        <f>SUM(H211:H212)</f>
        <v>0</v>
      </c>
      <c r="I213" s="63"/>
    </row>
    <row r="214" spans="1:9" ht="33" customHeight="1" x14ac:dyDescent="0.25">
      <c r="A214" s="142" t="s">
        <v>20</v>
      </c>
      <c r="B214" s="16">
        <f>'Vuosi 2019'!B215</f>
        <v>0</v>
      </c>
      <c r="C214" s="63"/>
      <c r="D214" s="16">
        <f>'Vuosi 2019'!D215</f>
        <v>0</v>
      </c>
      <c r="E214" s="63"/>
      <c r="F214" s="16">
        <f>'Vuosi 2019'!F215</f>
        <v>0</v>
      </c>
      <c r="G214" s="63"/>
      <c r="H214" s="16">
        <f>'Vuosi 2019'!H215</f>
        <v>0</v>
      </c>
      <c r="I214" s="63"/>
    </row>
    <row r="215" spans="1:9" ht="38.4" customHeight="1" x14ac:dyDescent="0.25">
      <c r="A215" s="142" t="s">
        <v>25</v>
      </c>
      <c r="B215" s="23">
        <f>SUM(B213:B214)</f>
        <v>0</v>
      </c>
      <c r="C215" s="63"/>
      <c r="D215" s="23">
        <f>SUM(D213:D214)</f>
        <v>0</v>
      </c>
      <c r="E215" s="63"/>
      <c r="F215" s="23">
        <f>SUM(F213:F214)</f>
        <v>0</v>
      </c>
      <c r="G215" s="63"/>
      <c r="H215" s="23">
        <f>SUM(H213:H214)</f>
        <v>0</v>
      </c>
      <c r="I215" s="63"/>
    </row>
    <row r="216" spans="1:9" ht="53.4" customHeight="1" x14ac:dyDescent="0.25">
      <c r="A216" s="117" t="s">
        <v>405</v>
      </c>
      <c r="B216"/>
      <c r="C216" s="63"/>
      <c r="D216" s="71"/>
      <c r="E216" s="63"/>
      <c r="F216" s="71"/>
      <c r="G216" s="63"/>
      <c r="H216" s="71"/>
      <c r="I216" s="63"/>
    </row>
    <row r="217" spans="1:9" ht="39" customHeight="1" x14ac:dyDescent="0.25">
      <c r="A217" s="147" t="s">
        <v>348</v>
      </c>
      <c r="B217" s="59">
        <f>B179</f>
        <v>0</v>
      </c>
      <c r="C217" s="155"/>
      <c r="D217" s="59">
        <f>D179</f>
        <v>0</v>
      </c>
      <c r="E217" s="49"/>
      <c r="F217" s="59">
        <f>F179</f>
        <v>0</v>
      </c>
      <c r="G217" s="64"/>
      <c r="H217" s="59">
        <f>H179</f>
        <v>0</v>
      </c>
      <c r="I217" s="64"/>
    </row>
    <row r="218" spans="1:9" ht="39" customHeight="1" x14ac:dyDescent="0.25">
      <c r="A218" s="147" t="s">
        <v>349</v>
      </c>
      <c r="B218" s="59">
        <f>B180</f>
        <v>0</v>
      </c>
      <c r="C218" s="155"/>
      <c r="D218" s="59">
        <f>D180</f>
        <v>0</v>
      </c>
      <c r="E218" s="49"/>
      <c r="F218" s="59">
        <f>F180</f>
        <v>0</v>
      </c>
      <c r="G218" s="64"/>
      <c r="H218" s="59">
        <f>H180</f>
        <v>0</v>
      </c>
      <c r="I218" s="64"/>
    </row>
    <row r="219" spans="1:9" ht="39" customHeight="1" x14ac:dyDescent="0.25">
      <c r="A219" s="147" t="s">
        <v>350</v>
      </c>
      <c r="B219" s="59">
        <f>B182+B183+B184+B185</f>
        <v>0</v>
      </c>
      <c r="C219" s="155"/>
      <c r="D219" s="59">
        <f>D182+D183+D184+D185</f>
        <v>0</v>
      </c>
      <c r="E219" s="49"/>
      <c r="F219" s="59">
        <f>F182+F183+F184+F185</f>
        <v>0</v>
      </c>
      <c r="G219" s="64"/>
      <c r="H219" s="59">
        <f>H182+H183+H184+H185</f>
        <v>0</v>
      </c>
      <c r="I219" s="64"/>
    </row>
    <row r="220" spans="1:9" ht="39" customHeight="1" x14ac:dyDescent="0.25">
      <c r="A220" s="148" t="s">
        <v>343</v>
      </c>
      <c r="B220" s="59">
        <f>B186</f>
        <v>0</v>
      </c>
      <c r="C220" s="155"/>
      <c r="D220" s="59">
        <f>D186</f>
        <v>0</v>
      </c>
      <c r="E220" s="49"/>
      <c r="F220" s="59">
        <f>F186</f>
        <v>0</v>
      </c>
      <c r="G220" s="64"/>
      <c r="H220" s="59">
        <f>H186</f>
        <v>0</v>
      </c>
      <c r="I220" s="64"/>
    </row>
    <row r="221" spans="1:9" ht="39" customHeight="1" x14ac:dyDescent="0.25">
      <c r="A221" s="149" t="s">
        <v>22</v>
      </c>
      <c r="B221" s="59">
        <f>B200</f>
        <v>0</v>
      </c>
      <c r="C221" s="155"/>
      <c r="D221" s="59">
        <f>D200</f>
        <v>0</v>
      </c>
      <c r="E221" s="49"/>
      <c r="F221" s="59">
        <f>F200</f>
        <v>0</v>
      </c>
      <c r="G221" s="64"/>
      <c r="H221" s="59">
        <f>H200</f>
        <v>0</v>
      </c>
      <c r="I221" s="64"/>
    </row>
    <row r="222" spans="1:9" ht="39" customHeight="1" x14ac:dyDescent="0.25">
      <c r="A222" s="147" t="s">
        <v>23</v>
      </c>
      <c r="B222" s="59">
        <f>B209</f>
        <v>0</v>
      </c>
      <c r="C222" s="155"/>
      <c r="D222" s="59">
        <f>D209</f>
        <v>0</v>
      </c>
      <c r="E222" s="49"/>
      <c r="F222" s="59">
        <f>F209</f>
        <v>0</v>
      </c>
      <c r="G222" s="64"/>
      <c r="H222" s="59">
        <f>H209</f>
        <v>0</v>
      </c>
      <c r="I222" s="64"/>
    </row>
    <row r="223" spans="1:9" ht="39" customHeight="1" thickBot="1" x14ac:dyDescent="0.3">
      <c r="A223" s="150" t="s">
        <v>351</v>
      </c>
      <c r="B223" s="60">
        <f>B215</f>
        <v>0</v>
      </c>
      <c r="C223"/>
      <c r="D223" s="60">
        <f>D215</f>
        <v>0</v>
      </c>
      <c r="E223" s="49"/>
      <c r="F223" s="60">
        <f>F215</f>
        <v>0</v>
      </c>
      <c r="G223" s="64"/>
      <c r="H223" s="60">
        <f>H215</f>
        <v>0</v>
      </c>
      <c r="I223" s="64"/>
    </row>
    <row r="224" spans="1:9" ht="46.2" customHeight="1" thickTop="1" x14ac:dyDescent="0.25">
      <c r="A224" s="286" t="s">
        <v>462</v>
      </c>
      <c r="B224" s="162">
        <f>SUM(B217:B223)</f>
        <v>0</v>
      </c>
      <c r="C224" s="156"/>
      <c r="D224" s="162">
        <f>SUM(D217:D223)</f>
        <v>0</v>
      </c>
      <c r="E224" s="49"/>
      <c r="F224" s="162">
        <f>SUM(F217:F223)</f>
        <v>0</v>
      </c>
      <c r="G224" s="64"/>
      <c r="H224" s="162">
        <f>SUM(H217:H223)</f>
        <v>0</v>
      </c>
      <c r="I224" s="64"/>
    </row>
    <row r="225" spans="1:17" ht="48" customHeight="1" x14ac:dyDescent="0.3">
      <c r="A225" s="287" t="s">
        <v>463</v>
      </c>
      <c r="B225"/>
      <c r="C225"/>
      <c r="D225"/>
      <c r="E225"/>
      <c r="F225"/>
      <c r="G225"/>
      <c r="H225"/>
      <c r="I225" s="64"/>
    </row>
    <row r="226" spans="1:17" ht="32.4" customHeight="1" x14ac:dyDescent="0.25">
      <c r="A226" s="151" t="s">
        <v>352</v>
      </c>
      <c r="B226" s="210"/>
      <c r="C226" s="155"/>
      <c r="D226" s="49"/>
      <c r="E226" s="49"/>
      <c r="F226" s="44"/>
      <c r="G226" s="64"/>
      <c r="I226" s="64"/>
    </row>
    <row r="227" spans="1:17" ht="32.4" customHeight="1" x14ac:dyDescent="0.25">
      <c r="A227" s="152" t="s">
        <v>353</v>
      </c>
      <c r="B227" s="210"/>
      <c r="C227" s="155"/>
      <c r="D227" s="49"/>
      <c r="E227" s="49"/>
      <c r="F227" s="44"/>
      <c r="G227" s="64"/>
      <c r="I227" s="64"/>
    </row>
    <row r="228" spans="1:17" ht="32.4" customHeight="1" x14ac:dyDescent="0.25">
      <c r="A228" s="151" t="s">
        <v>354</v>
      </c>
      <c r="B228" s="210"/>
      <c r="C228" s="157"/>
      <c r="D228" s="49"/>
      <c r="E228" s="49"/>
      <c r="F228" s="44"/>
      <c r="G228" s="64"/>
      <c r="I228" s="64"/>
    </row>
    <row r="229" spans="1:17" s="1" customFormat="1" ht="43.2" customHeight="1" thickBot="1" x14ac:dyDescent="0.3">
      <c r="A229" s="153" t="s">
        <v>355</v>
      </c>
      <c r="B229" s="211">
        <f>B226-(SUM(B227:B228))</f>
        <v>0</v>
      </c>
      <c r="C229" s="158"/>
      <c r="D229" s="65"/>
      <c r="E229" s="65"/>
      <c r="F229" s="44"/>
      <c r="G229" s="66"/>
      <c r="H229" s="44"/>
      <c r="I229" s="66"/>
      <c r="J229" s="250"/>
      <c r="K229" s="3"/>
      <c r="L229" s="3"/>
      <c r="M229" s="3"/>
      <c r="N229" s="3"/>
      <c r="O229" s="3"/>
      <c r="P229" s="3"/>
      <c r="Q229" s="3"/>
    </row>
    <row r="230" spans="1:17" s="1" customFormat="1" ht="45.6" customHeight="1" thickTop="1" thickBot="1" x14ac:dyDescent="0.3">
      <c r="A230" s="154" t="s">
        <v>356</v>
      </c>
      <c r="B230" s="168">
        <f>ROUNDDOWN(B224-B229,2)</f>
        <v>0</v>
      </c>
      <c r="C230" s="169" t="str">
        <f>IF((B230)=0,"",IF((B230)&lt;&gt;0,"Kokonaisjäämän ja taseen rahoitusaseman lukujen on täsmättävä toisiinsa. Jos luvut eivät täsmää, on jälkilaskelman luvut tarkistettava. Huom! Tarkistuslaskelmat auttavat tarkistamisessa."))</f>
        <v/>
      </c>
      <c r="D230" s="65"/>
      <c r="E230"/>
      <c r="F230" s="44"/>
      <c r="G230" s="66"/>
      <c r="H230" s="44"/>
      <c r="I230" s="66"/>
      <c r="J230" s="250"/>
      <c r="K230" s="3"/>
      <c r="L230" s="3"/>
      <c r="M230" s="3"/>
      <c r="N230" s="3"/>
      <c r="O230" s="3"/>
      <c r="P230" s="3"/>
      <c r="Q230" s="3"/>
    </row>
    <row r="231" spans="1:17" s="1" customFormat="1" ht="30.6" customHeight="1" thickTop="1" x14ac:dyDescent="0.25">
      <c r="A231" s="151" t="s">
        <v>357</v>
      </c>
      <c r="B231" s="210">
        <f>'Vuosi 2019'!B226</f>
        <v>0</v>
      </c>
      <c r="C231" s="155"/>
      <c r="D231" s="49"/>
      <c r="E231" s="49"/>
      <c r="F231" s="44"/>
      <c r="G231" s="64"/>
      <c r="H231" s="44"/>
      <c r="I231" s="64"/>
      <c r="J231" s="250"/>
      <c r="K231" s="3"/>
      <c r="L231" s="3"/>
      <c r="M231" s="3"/>
      <c r="N231" s="3"/>
      <c r="O231" s="3"/>
      <c r="P231" s="3"/>
      <c r="Q231" s="3"/>
    </row>
    <row r="232" spans="1:17" s="1" customFormat="1" ht="30.6" customHeight="1" x14ac:dyDescent="0.25">
      <c r="A232" s="151" t="s">
        <v>408</v>
      </c>
      <c r="B232" s="210">
        <f>'Vuosi 2019'!B227</f>
        <v>0</v>
      </c>
      <c r="C232" s="155"/>
      <c r="D232" s="49"/>
      <c r="E232" s="49"/>
      <c r="F232" s="44"/>
      <c r="G232" s="64"/>
      <c r="H232" s="44"/>
      <c r="I232" s="64"/>
      <c r="J232" s="250"/>
      <c r="K232" s="3"/>
      <c r="L232" s="3"/>
      <c r="M232" s="3"/>
      <c r="N232" s="3"/>
      <c r="O232" s="3"/>
      <c r="P232" s="3"/>
      <c r="Q232" s="3"/>
    </row>
    <row r="233" spans="1:17" s="1" customFormat="1" ht="30.6" customHeight="1" x14ac:dyDescent="0.25">
      <c r="A233" s="151" t="s">
        <v>409</v>
      </c>
      <c r="B233" s="210"/>
      <c r="C233" s="155"/>
      <c r="D233" s="49"/>
      <c r="E233" s="49"/>
      <c r="F233" s="44"/>
      <c r="G233" s="64"/>
      <c r="H233" s="44"/>
      <c r="I233" s="64"/>
      <c r="J233" s="250"/>
      <c r="K233" s="3"/>
      <c r="L233" s="3"/>
      <c r="M233" s="3"/>
      <c r="N233" s="3"/>
      <c r="O233" s="3"/>
      <c r="P233" s="3"/>
      <c r="Q233" s="3"/>
    </row>
    <row r="234" spans="1:17" s="1" customFormat="1" ht="45" customHeight="1" x14ac:dyDescent="0.25">
      <c r="A234" s="170" t="s">
        <v>358</v>
      </c>
      <c r="B234" s="212">
        <f>B231-(SUM(B232:B233))</f>
        <v>0</v>
      </c>
      <c r="C234"/>
      <c r="D234" s="49"/>
      <c r="E234" s="49"/>
      <c r="F234" s="44"/>
      <c r="G234" s="64"/>
      <c r="H234" s="44"/>
      <c r="I234" s="64"/>
      <c r="J234" s="250"/>
      <c r="K234" s="3"/>
      <c r="L234" s="3"/>
      <c r="M234" s="3"/>
      <c r="N234" s="3"/>
      <c r="O234" s="3"/>
      <c r="P234" s="3"/>
      <c r="Q234" s="3"/>
    </row>
    <row r="235" spans="1:17" s="1" customFormat="1" ht="65.400000000000006" customHeight="1" x14ac:dyDescent="0.25">
      <c r="A235" s="118" t="s">
        <v>359</v>
      </c>
      <c r="B235" s="14"/>
      <c r="C235" s="44"/>
      <c r="D235" s="44"/>
      <c r="E235" s="44"/>
      <c r="F235" s="44"/>
      <c r="G235" s="44"/>
      <c r="H235" s="44"/>
      <c r="I235" s="44"/>
      <c r="J235" s="250"/>
      <c r="K235" s="3"/>
      <c r="L235" s="3"/>
      <c r="M235" s="3"/>
      <c r="N235" s="3"/>
      <c r="O235" s="3"/>
      <c r="P235" s="3"/>
      <c r="Q235" s="3"/>
    </row>
    <row r="236" spans="1:17" s="1" customFormat="1" ht="25.05" customHeight="1" x14ac:dyDescent="0.25">
      <c r="A236" s="119" t="s">
        <v>360</v>
      </c>
      <c r="B236" s="72"/>
      <c r="C236" s="67"/>
      <c r="D236" s="220"/>
      <c r="E236" s="44"/>
      <c r="F236" s="220"/>
      <c r="G236" s="44"/>
      <c r="H236" s="220"/>
      <c r="I236" s="44"/>
      <c r="J236" s="250"/>
      <c r="K236" s="3"/>
      <c r="L236" s="3"/>
      <c r="M236" s="3"/>
      <c r="N236" s="3"/>
      <c r="O236" s="3"/>
      <c r="P236" s="3"/>
      <c r="Q236" s="3"/>
    </row>
    <row r="237" spans="1:17" s="1" customFormat="1" ht="25.05" customHeight="1" x14ac:dyDescent="0.25">
      <c r="A237" s="98" t="s">
        <v>361</v>
      </c>
      <c r="B237" s="73"/>
      <c r="C237" s="67"/>
      <c r="D237" s="221"/>
      <c r="E237" s="44"/>
      <c r="F237" s="221"/>
      <c r="G237" s="44"/>
      <c r="H237" s="221"/>
      <c r="I237" s="44"/>
      <c r="J237" s="250"/>
      <c r="K237" s="3"/>
      <c r="L237" s="3"/>
      <c r="M237" s="3"/>
      <c r="N237" s="3"/>
      <c r="O237" s="3"/>
      <c r="P237" s="3"/>
      <c r="Q237" s="3"/>
    </row>
    <row r="238" spans="1:17" s="1" customFormat="1" ht="25.05" customHeight="1" x14ac:dyDescent="0.25">
      <c r="A238" s="99" t="s">
        <v>362</v>
      </c>
      <c r="B238" s="73"/>
      <c r="C238" s="67"/>
      <c r="D238" s="221"/>
      <c r="E238" s="44"/>
      <c r="F238" s="221"/>
      <c r="G238" s="44"/>
      <c r="H238" s="221"/>
      <c r="I238" s="44"/>
      <c r="J238" s="250"/>
      <c r="K238" s="3"/>
      <c r="L238" s="3"/>
      <c r="M238" s="3"/>
      <c r="N238" s="3"/>
      <c r="O238" s="3"/>
      <c r="P238" s="3"/>
      <c r="Q238" s="3"/>
    </row>
    <row r="239" spans="1:17" s="1" customFormat="1" ht="25.05" customHeight="1" x14ac:dyDescent="0.25">
      <c r="A239" s="98" t="s">
        <v>363</v>
      </c>
      <c r="B239" s="73"/>
      <c r="C239" s="67"/>
      <c r="D239" s="221"/>
      <c r="E239" s="44"/>
      <c r="F239" s="221"/>
      <c r="G239" s="44"/>
      <c r="H239" s="221"/>
      <c r="I239" s="44"/>
      <c r="J239" s="250"/>
      <c r="K239" s="3"/>
      <c r="L239" s="3"/>
      <c r="M239" s="3"/>
      <c r="N239" s="3"/>
      <c r="O239" s="3"/>
      <c r="P239" s="3"/>
      <c r="Q239" s="3"/>
    </row>
    <row r="240" spans="1:17" s="1" customFormat="1" ht="25.05" customHeight="1" x14ac:dyDescent="0.25">
      <c r="A240" s="98" t="s">
        <v>364</v>
      </c>
      <c r="B240" s="73"/>
      <c r="C240" s="67"/>
      <c r="D240" s="221"/>
      <c r="E240" s="44"/>
      <c r="F240" s="221"/>
      <c r="G240" s="44"/>
      <c r="H240" s="221"/>
      <c r="I240" s="44"/>
      <c r="J240" s="250"/>
      <c r="K240" s="3"/>
      <c r="L240" s="3"/>
      <c r="M240" s="3"/>
      <c r="N240" s="3"/>
      <c r="O240" s="3"/>
      <c r="P240" s="3"/>
      <c r="Q240" s="3"/>
    </row>
    <row r="241" spans="1:17" s="1" customFormat="1" ht="25.05" customHeight="1" x14ac:dyDescent="0.25">
      <c r="A241" s="120" t="s">
        <v>415</v>
      </c>
      <c r="B241" s="74"/>
      <c r="C241" s="44"/>
      <c r="D241" s="191"/>
      <c r="E241" s="68"/>
      <c r="F241" s="191"/>
      <c r="G241" s="44"/>
      <c r="H241" s="191"/>
      <c r="I241" s="44"/>
      <c r="J241" s="250"/>
      <c r="K241" s="3"/>
      <c r="L241" s="3"/>
      <c r="M241" s="3"/>
      <c r="N241" s="3"/>
      <c r="O241" s="3"/>
      <c r="P241" s="3"/>
      <c r="Q241" s="3"/>
    </row>
    <row r="242" spans="1:17" s="1" customFormat="1" ht="25.05" customHeight="1" x14ac:dyDescent="0.25">
      <c r="A242" s="100" t="s">
        <v>365</v>
      </c>
      <c r="B242" s="75">
        <f>SUM(B237:B241)</f>
        <v>0</v>
      </c>
      <c r="C242" s="44"/>
      <c r="D242" s="222">
        <f>SUM(D237:D241)</f>
        <v>0</v>
      </c>
      <c r="E242" s="58"/>
      <c r="F242" s="222">
        <f>SUM(F237:F241)</f>
        <v>0</v>
      </c>
      <c r="G242" s="44"/>
      <c r="H242" s="222">
        <f>SUM(H237:H241)</f>
        <v>0</v>
      </c>
      <c r="I242" s="44"/>
      <c r="J242" s="250"/>
      <c r="K242" s="3"/>
      <c r="L242" s="3"/>
      <c r="M242" s="3"/>
      <c r="N242" s="3"/>
      <c r="O242" s="3"/>
      <c r="P242" s="3"/>
      <c r="Q242" s="3"/>
    </row>
    <row r="243" spans="1:17" s="58" customFormat="1" ht="25.05" customHeight="1" x14ac:dyDescent="0.25">
      <c r="A243" s="99" t="s">
        <v>366</v>
      </c>
      <c r="B243" s="76">
        <f>B25+B46+B63+B64+B65+B89+B107+B108+B123+B124+B139+B140+B154+B155+B156+B193+B202</f>
        <v>0</v>
      </c>
      <c r="C243" s="44"/>
      <c r="D243" s="223">
        <f>D25+D46+D63+D64+D65+D89+D107+D108+D123+D124+D139+D140+D154+D155+D156+D193+D202</f>
        <v>0</v>
      </c>
      <c r="F243" s="223">
        <f>F25+F46+F63+F64+F65+F89+F107+F108+F123+F124+F139+F140+F154+F155+F156+F193+F202</f>
        <v>0</v>
      </c>
      <c r="G243" s="44"/>
      <c r="H243" s="223">
        <f>H25+H46+H63+H64+H65+H89+H107+H108+H123+H124+H139+H140+H154+H155+H156+H193+H202</f>
        <v>0</v>
      </c>
      <c r="I243" s="44"/>
      <c r="J243" s="250"/>
      <c r="K243" s="3"/>
      <c r="L243" s="3"/>
      <c r="M243" s="3"/>
      <c r="N243" s="3"/>
      <c r="O243" s="3"/>
      <c r="P243" s="3"/>
      <c r="Q243" s="3"/>
    </row>
    <row r="244" spans="1:17" s="58" customFormat="1" ht="25.05" customHeight="1" x14ac:dyDescent="0.25">
      <c r="A244" s="99" t="s">
        <v>434</v>
      </c>
      <c r="B244" s="77">
        <f>-(B44+B51-B66+B87+B94+B112+B114-B194-B203-B83-B41-B43-B85+B52+B95)</f>
        <v>0</v>
      </c>
      <c r="C244" s="44"/>
      <c r="D244" s="223">
        <f>-(D44+D51-D66+D87+D94+D112+D114-D194-D203-D83-D41-D43-D85+D52+D95)</f>
        <v>0</v>
      </c>
      <c r="E244" s="44"/>
      <c r="F244" s="223">
        <f>-(F44+F51-F66+F87+F94+F112+F114-F194-F203-F83-F41-F43-F85+F52+F95)</f>
        <v>0</v>
      </c>
      <c r="G244" s="44"/>
      <c r="H244" s="223">
        <f>-(H44+H51-H66+H87+H94+H112+H114-H194-H203-H83-H41-H43-H85+H52+H95)</f>
        <v>0</v>
      </c>
      <c r="I244" s="44"/>
      <c r="J244" s="250"/>
      <c r="K244" s="3"/>
      <c r="L244" s="3"/>
      <c r="M244" s="3"/>
      <c r="N244" s="3"/>
      <c r="O244" s="3"/>
      <c r="P244" s="3"/>
      <c r="Q244" s="3"/>
    </row>
    <row r="245" spans="1:17" s="58" customFormat="1" ht="25.05" customHeight="1" x14ac:dyDescent="0.25">
      <c r="A245" s="98" t="s">
        <v>363</v>
      </c>
      <c r="B245" s="76">
        <f>B239</f>
        <v>0</v>
      </c>
      <c r="C245" s="44"/>
      <c r="D245" s="223">
        <f>D239</f>
        <v>0</v>
      </c>
      <c r="E245" s="44"/>
      <c r="F245" s="223">
        <f>F239</f>
        <v>0</v>
      </c>
      <c r="G245" s="44"/>
      <c r="H245" s="223">
        <f>H239</f>
        <v>0</v>
      </c>
      <c r="I245" s="44"/>
      <c r="J245" s="250"/>
      <c r="K245" s="3"/>
      <c r="L245" s="3"/>
      <c r="M245" s="3"/>
      <c r="N245" s="3"/>
      <c r="O245" s="3"/>
      <c r="P245" s="3"/>
      <c r="Q245" s="3"/>
    </row>
    <row r="246" spans="1:17" s="58" customFormat="1" ht="25.05" customHeight="1" x14ac:dyDescent="0.25">
      <c r="A246" s="98" t="s">
        <v>364</v>
      </c>
      <c r="B246" s="76">
        <f>B240</f>
        <v>0</v>
      </c>
      <c r="C246" s="44"/>
      <c r="D246" s="223">
        <f>D240</f>
        <v>0</v>
      </c>
      <c r="E246" s="44"/>
      <c r="F246" s="223">
        <f>F240</f>
        <v>0</v>
      </c>
      <c r="G246" s="44"/>
      <c r="H246" s="223">
        <f>H240</f>
        <v>0</v>
      </c>
      <c r="I246" s="44"/>
      <c r="J246" s="250"/>
      <c r="K246" s="3"/>
      <c r="L246" s="3"/>
      <c r="M246" s="3"/>
      <c r="N246" s="3"/>
      <c r="O246" s="3"/>
      <c r="P246" s="3"/>
      <c r="Q246" s="3"/>
    </row>
    <row r="247" spans="1:17" s="58" customFormat="1" ht="25.05" customHeight="1" x14ac:dyDescent="0.25">
      <c r="A247" s="120" t="s">
        <v>415</v>
      </c>
      <c r="B247" s="84">
        <f>-(B43+B85)</f>
        <v>0</v>
      </c>
      <c r="C247" s="44"/>
      <c r="D247" s="224">
        <f>-(D43+D85)</f>
        <v>0</v>
      </c>
      <c r="E247" s="44"/>
      <c r="F247" s="224">
        <f>-(F43+F85)</f>
        <v>0</v>
      </c>
      <c r="G247" s="44"/>
      <c r="H247" s="224">
        <f>-(H43+H85)</f>
        <v>0</v>
      </c>
      <c r="I247" s="44"/>
      <c r="J247" s="250"/>
      <c r="K247" s="3"/>
      <c r="L247" s="3"/>
      <c r="M247" s="3"/>
      <c r="N247" s="3"/>
      <c r="O247" s="3"/>
      <c r="P247" s="3"/>
      <c r="Q247" s="3"/>
    </row>
    <row r="248" spans="1:17" s="58" customFormat="1" ht="25.05" customHeight="1" x14ac:dyDescent="0.25">
      <c r="A248" s="100" t="s">
        <v>367</v>
      </c>
      <c r="B248" s="75">
        <f>SUM(B243:B247)</f>
        <v>0</v>
      </c>
      <c r="C248" s="44"/>
      <c r="D248" s="222">
        <f>SUM(D243:D247)</f>
        <v>0</v>
      </c>
      <c r="E248" s="44"/>
      <c r="F248" s="222">
        <f>SUM(F243:F247)</f>
        <v>0</v>
      </c>
      <c r="G248" s="44"/>
      <c r="H248" s="222">
        <f>SUM(H243:H247)</f>
        <v>0</v>
      </c>
      <c r="I248" s="44"/>
      <c r="J248" s="250"/>
      <c r="K248" s="3"/>
      <c r="L248" s="3"/>
      <c r="M248" s="3"/>
      <c r="N248" s="3"/>
      <c r="O248" s="3"/>
      <c r="P248" s="3"/>
      <c r="Q248" s="3"/>
    </row>
    <row r="249" spans="1:17" s="58" customFormat="1" ht="25.05" customHeight="1" x14ac:dyDescent="0.25">
      <c r="A249" s="99" t="s">
        <v>368</v>
      </c>
      <c r="B249" s="79">
        <f>ROUNDDOWN(B242-B248,2)</f>
        <v>0</v>
      </c>
      <c r="C249" s="213" t="str">
        <f>IF((B249)=0,"",IF((B249)&lt;&gt;0,"Tilikauden tuloksen ja jälkilaskelman tuloksen on täsmättävä toisiinsa. Tarkista laskelman luvut!"))</f>
        <v/>
      </c>
      <c r="D249" s="230">
        <f>ROUNDDOWN(D242-D248,2)</f>
        <v>0</v>
      </c>
      <c r="E249" s="44"/>
      <c r="F249" s="230">
        <f>ROUNDDOWN(F242-F248,2)</f>
        <v>0</v>
      </c>
      <c r="G249" s="44"/>
      <c r="H249" s="230">
        <f>ROUNDDOWN(H242-H248,2)</f>
        <v>0</v>
      </c>
      <c r="I249" s="44"/>
      <c r="J249" s="250"/>
      <c r="K249" s="3"/>
      <c r="L249" s="3"/>
      <c r="M249" s="3"/>
      <c r="N249" s="3"/>
      <c r="O249" s="3"/>
      <c r="P249" s="3"/>
      <c r="Q249" s="3"/>
    </row>
    <row r="250" spans="1:17" s="58" customFormat="1" ht="25.05" customHeight="1" x14ac:dyDescent="0.25">
      <c r="A250" s="119" t="s">
        <v>369</v>
      </c>
      <c r="B250" s="72"/>
      <c r="C250" s="44"/>
      <c r="D250" s="220"/>
      <c r="E250" s="44"/>
      <c r="F250" s="220"/>
      <c r="G250" s="44"/>
      <c r="H250" s="220"/>
      <c r="I250" s="44"/>
      <c r="J250" s="250"/>
      <c r="K250" s="3"/>
      <c r="L250" s="3"/>
      <c r="M250" s="3"/>
      <c r="N250" s="3"/>
      <c r="O250" s="3"/>
      <c r="P250" s="3"/>
      <c r="Q250" s="3"/>
    </row>
    <row r="251" spans="1:17" s="58" customFormat="1" ht="25.05" customHeight="1" x14ac:dyDescent="0.25">
      <c r="A251" s="98" t="s">
        <v>370</v>
      </c>
      <c r="B251" s="73"/>
      <c r="C251" s="44"/>
      <c r="D251" s="221"/>
      <c r="E251" s="44"/>
      <c r="F251" s="221"/>
      <c r="G251" s="44"/>
      <c r="H251" s="221"/>
      <c r="I251" s="44"/>
      <c r="J251" s="250"/>
      <c r="K251" s="3"/>
      <c r="L251" s="3"/>
      <c r="M251" s="3"/>
      <c r="N251" s="3"/>
      <c r="O251" s="3"/>
      <c r="P251" s="3"/>
      <c r="Q251" s="3"/>
    </row>
    <row r="252" spans="1:17" s="58" customFormat="1" ht="25.05" customHeight="1" x14ac:dyDescent="0.25">
      <c r="A252" s="99" t="s">
        <v>371</v>
      </c>
      <c r="B252" s="78">
        <f>-B239</f>
        <v>0</v>
      </c>
      <c r="C252" s="44"/>
      <c r="D252" s="224">
        <f>-D239</f>
        <v>0</v>
      </c>
      <c r="E252" s="44"/>
      <c r="F252" s="224">
        <f>-F239</f>
        <v>0</v>
      </c>
      <c r="G252" s="44"/>
      <c r="H252" s="224">
        <f>-H239</f>
        <v>0</v>
      </c>
      <c r="I252" s="44"/>
      <c r="J252" s="250"/>
      <c r="K252" s="3"/>
      <c r="L252" s="3"/>
      <c r="M252" s="3"/>
      <c r="N252" s="3"/>
      <c r="O252" s="3"/>
      <c r="P252" s="3"/>
      <c r="Q252" s="3"/>
    </row>
    <row r="253" spans="1:17" s="58" customFormat="1" ht="25.05" customHeight="1" x14ac:dyDescent="0.25">
      <c r="A253" s="99" t="s">
        <v>372</v>
      </c>
      <c r="B253" s="79">
        <f>SUM(B251:B252)</f>
        <v>0</v>
      </c>
      <c r="C253" s="44"/>
      <c r="D253" s="225">
        <f>SUM(D251:D252)</f>
        <v>0</v>
      </c>
      <c r="E253" s="44"/>
      <c r="F253" s="225">
        <f>SUM(F251:F252)</f>
        <v>0</v>
      </c>
      <c r="G253" s="44"/>
      <c r="H253" s="225">
        <f>SUM(H251:H252)</f>
        <v>0</v>
      </c>
      <c r="I253" s="44"/>
      <c r="J253" s="250"/>
      <c r="K253" s="3"/>
      <c r="L253" s="3"/>
      <c r="M253" s="3"/>
      <c r="N253" s="3"/>
      <c r="O253" s="3"/>
      <c r="P253" s="3"/>
      <c r="Q253" s="3"/>
    </row>
    <row r="254" spans="1:17" s="58" customFormat="1" ht="25.05" customHeight="1" x14ac:dyDescent="0.25">
      <c r="A254" s="98" t="s">
        <v>373</v>
      </c>
      <c r="B254" s="80">
        <f>'Vuosi 2019'!B251</f>
        <v>0</v>
      </c>
      <c r="C254" s="44"/>
      <c r="D254" s="226">
        <f>'Vuosi 2019'!D251</f>
        <v>0</v>
      </c>
      <c r="E254" s="44"/>
      <c r="F254" s="226">
        <f>'Vuosi 2019'!F251</f>
        <v>0</v>
      </c>
      <c r="G254" s="44"/>
      <c r="H254" s="226">
        <f>'Vuosi 2019'!H251</f>
        <v>0</v>
      </c>
      <c r="I254" s="44"/>
      <c r="J254" s="250"/>
      <c r="K254" s="3"/>
      <c r="L254" s="3"/>
      <c r="M254" s="3"/>
      <c r="N254" s="3"/>
      <c r="O254" s="3"/>
      <c r="P254" s="3"/>
      <c r="Q254" s="3"/>
    </row>
    <row r="255" spans="1:17" s="58" customFormat="1" ht="25.05" customHeight="1" x14ac:dyDescent="0.25">
      <c r="A255" s="100" t="s">
        <v>374</v>
      </c>
      <c r="B255" s="75">
        <f>B253-B254</f>
        <v>0</v>
      </c>
      <c r="C255" s="44"/>
      <c r="D255" s="222">
        <f>D253-D254</f>
        <v>0</v>
      </c>
      <c r="E255" s="44"/>
      <c r="F255" s="222">
        <f>F253-F254</f>
        <v>0</v>
      </c>
      <c r="G255" s="44"/>
      <c r="H255" s="222">
        <f>H253-H254</f>
        <v>0</v>
      </c>
      <c r="I255" s="44"/>
      <c r="J255" s="250"/>
      <c r="K255" s="3"/>
      <c r="L255" s="3"/>
      <c r="M255" s="3"/>
      <c r="N255" s="3"/>
      <c r="O255" s="3"/>
      <c r="P255" s="3"/>
      <c r="Q255" s="3"/>
    </row>
    <row r="256" spans="1:17" s="58" customFormat="1" ht="25.05" customHeight="1" x14ac:dyDescent="0.25">
      <c r="A256" s="99" t="s">
        <v>375</v>
      </c>
      <c r="B256" s="76">
        <f>B41+B83+B113-B170-B174</f>
        <v>0</v>
      </c>
      <c r="C256" s="44"/>
      <c r="D256" s="223">
        <f>D41+D83+D113-D170-D174</f>
        <v>0</v>
      </c>
      <c r="E256" s="44"/>
      <c r="F256" s="223">
        <f>F41+F83+F113-F170-F174</f>
        <v>0</v>
      </c>
      <c r="G256" s="44"/>
      <c r="H256" s="223">
        <f>H41+H83+H113-H170-H174</f>
        <v>0</v>
      </c>
      <c r="I256" s="44"/>
      <c r="J256" s="250"/>
      <c r="K256" s="3"/>
      <c r="L256" s="3"/>
      <c r="M256" s="3"/>
      <c r="N256" s="3"/>
      <c r="O256" s="3"/>
      <c r="P256" s="3"/>
      <c r="Q256" s="3"/>
    </row>
    <row r="257" spans="1:17" s="58" customFormat="1" ht="25.05" customHeight="1" x14ac:dyDescent="0.25">
      <c r="A257" s="99" t="s">
        <v>376</v>
      </c>
      <c r="B257" s="76">
        <f>B196</f>
        <v>0</v>
      </c>
      <c r="C257" s="44"/>
      <c r="D257" s="223">
        <f>D196</f>
        <v>0</v>
      </c>
      <c r="E257" s="44"/>
      <c r="F257" s="223">
        <f>F196</f>
        <v>0</v>
      </c>
      <c r="G257" s="44"/>
      <c r="H257" s="223">
        <f>H196</f>
        <v>0</v>
      </c>
      <c r="I257" s="44"/>
      <c r="J257" s="250"/>
      <c r="K257" s="3"/>
      <c r="L257" s="3"/>
      <c r="M257" s="3"/>
      <c r="N257" s="3"/>
      <c r="O257" s="3"/>
      <c r="P257" s="3"/>
      <c r="Q257" s="3"/>
    </row>
    <row r="258" spans="1:17" s="58" customFormat="1" ht="25.05" customHeight="1" x14ac:dyDescent="0.25">
      <c r="A258" s="99" t="s">
        <v>377</v>
      </c>
      <c r="B258" s="76">
        <f>B205</f>
        <v>0</v>
      </c>
      <c r="C258" s="44"/>
      <c r="D258" s="223">
        <f>D205</f>
        <v>0</v>
      </c>
      <c r="E258" s="44"/>
      <c r="F258" s="223">
        <f>F205</f>
        <v>0</v>
      </c>
      <c r="G258" s="44"/>
      <c r="H258" s="223">
        <f>H205</f>
        <v>0</v>
      </c>
      <c r="I258" s="44"/>
      <c r="J258" s="250"/>
      <c r="K258" s="3"/>
      <c r="L258" s="3"/>
      <c r="M258" s="3"/>
      <c r="N258" s="3"/>
      <c r="O258" s="3"/>
      <c r="P258" s="3"/>
      <c r="Q258" s="3"/>
    </row>
    <row r="259" spans="1:17" s="58" customFormat="1" ht="25.05" customHeight="1" x14ac:dyDescent="0.25">
      <c r="A259" s="99" t="s">
        <v>372</v>
      </c>
      <c r="B259" s="81">
        <f>SUM(B256:B258)</f>
        <v>0</v>
      </c>
      <c r="C259" s="44"/>
      <c r="D259" s="227">
        <f>SUM(D256:D258)</f>
        <v>0</v>
      </c>
      <c r="E259" s="44"/>
      <c r="F259" s="227">
        <f>SUM(F256:F258)</f>
        <v>0</v>
      </c>
      <c r="G259" s="44"/>
      <c r="H259" s="227">
        <f>SUM(H256:H258)</f>
        <v>0</v>
      </c>
      <c r="I259" s="44"/>
      <c r="J259" s="250"/>
      <c r="K259" s="3"/>
      <c r="L259" s="3"/>
      <c r="M259" s="3"/>
      <c r="N259" s="3"/>
      <c r="O259" s="3"/>
      <c r="P259" s="3"/>
      <c r="Q259" s="3"/>
    </row>
    <row r="260" spans="1:17" s="58" customFormat="1" ht="25.05" customHeight="1" x14ac:dyDescent="0.25">
      <c r="A260" s="99" t="s">
        <v>368</v>
      </c>
      <c r="B260" s="79">
        <f>ROUNDDOWN(IF(B259&gt;0,B255-B259,-B255-B259),2)</f>
        <v>0</v>
      </c>
      <c r="C260" s="214" t="str">
        <f>IF((B260)=0,"",IF((B260)&lt;&gt;0,"Laskelman investonnit on täsmättävä kahden tilikauden välillä tapahtuneeseen muutokseen!"))</f>
        <v/>
      </c>
      <c r="D260" s="225">
        <f>ROUNDDOWN(IF(D259&gt;0,D255-D259,-D255-D259),2)</f>
        <v>0</v>
      </c>
      <c r="E260" s="44"/>
      <c r="F260" s="225">
        <f>ROUNDDOWN(IF(F259&gt;0,F255-F259,-F255-F259),2)</f>
        <v>0</v>
      </c>
      <c r="G260" s="44"/>
      <c r="H260" s="225">
        <f>ROUNDDOWN(IF(H259&gt;0,H255-H259,-H255-H259),2)</f>
        <v>0</v>
      </c>
      <c r="I260" s="44"/>
      <c r="J260" s="250"/>
      <c r="K260" s="3"/>
      <c r="L260" s="3"/>
      <c r="M260" s="3"/>
      <c r="N260" s="3"/>
      <c r="O260" s="3"/>
      <c r="P260" s="3"/>
      <c r="Q260" s="3"/>
    </row>
    <row r="261" spans="1:17" s="58" customFormat="1" ht="25.05" customHeight="1" x14ac:dyDescent="0.25">
      <c r="A261" s="121" t="s">
        <v>378</v>
      </c>
      <c r="B261" s="82"/>
      <c r="C261" s="44"/>
      <c r="D261" s="228"/>
      <c r="E261" s="44"/>
      <c r="F261" s="228"/>
      <c r="G261" s="44"/>
      <c r="H261" s="228"/>
      <c r="I261" s="44"/>
      <c r="J261" s="250"/>
      <c r="K261" s="3"/>
      <c r="L261" s="3"/>
      <c r="M261" s="3"/>
      <c r="N261" s="3"/>
      <c r="O261" s="3"/>
      <c r="P261" s="3"/>
      <c r="Q261" s="3"/>
    </row>
    <row r="262" spans="1:17" s="58" customFormat="1" ht="25.05" customHeight="1" x14ac:dyDescent="0.25">
      <c r="A262" s="101" t="s">
        <v>379</v>
      </c>
      <c r="B262" s="83"/>
      <c r="C262" s="44"/>
      <c r="D262" s="229"/>
      <c r="E262" s="44"/>
      <c r="F262" s="229"/>
      <c r="G262" s="44"/>
      <c r="H262" s="229"/>
      <c r="I262" s="44"/>
      <c r="J262" s="250"/>
      <c r="K262" s="3"/>
      <c r="L262" s="3"/>
      <c r="M262" s="3"/>
      <c r="N262" s="3"/>
      <c r="O262" s="3"/>
      <c r="P262" s="3"/>
      <c r="Q262" s="3"/>
    </row>
    <row r="263" spans="1:17" s="58" customFormat="1" ht="25.05" customHeight="1" x14ac:dyDescent="0.25">
      <c r="A263" s="99" t="s">
        <v>380</v>
      </c>
      <c r="B263" s="80">
        <f>-B228</f>
        <v>0</v>
      </c>
      <c r="C263" s="44"/>
      <c r="D263" s="226">
        <f>-D228</f>
        <v>0</v>
      </c>
      <c r="E263" s="44"/>
      <c r="F263" s="226">
        <f>-F228</f>
        <v>0</v>
      </c>
      <c r="G263" s="44"/>
      <c r="H263" s="226">
        <f>-H228</f>
        <v>0</v>
      </c>
      <c r="I263" s="44"/>
      <c r="J263" s="250"/>
      <c r="K263" s="3"/>
      <c r="L263" s="3"/>
      <c r="M263" s="3"/>
      <c r="N263" s="3"/>
      <c r="O263" s="3"/>
      <c r="P263" s="3"/>
      <c r="Q263" s="3"/>
    </row>
    <row r="264" spans="1:17" s="58" customFormat="1" ht="25.05" customHeight="1" x14ac:dyDescent="0.25">
      <c r="A264" s="99" t="s">
        <v>372</v>
      </c>
      <c r="B264" s="79">
        <f>SUM(B262:B263)</f>
        <v>0</v>
      </c>
      <c r="C264" s="44"/>
      <c r="D264" s="225">
        <f>SUM(D262:D263)</f>
        <v>0</v>
      </c>
      <c r="E264" s="44"/>
      <c r="F264" s="225">
        <f>SUM(F262:F263)</f>
        <v>0</v>
      </c>
      <c r="G264" s="44"/>
      <c r="H264" s="225">
        <f>SUM(H262:H263)</f>
        <v>0</v>
      </c>
      <c r="I264" s="44"/>
      <c r="J264" s="250"/>
      <c r="K264" s="3"/>
      <c r="L264" s="3"/>
      <c r="M264" s="3"/>
      <c r="N264" s="3"/>
      <c r="O264" s="3"/>
      <c r="P264" s="3"/>
      <c r="Q264" s="3"/>
    </row>
    <row r="265" spans="1:17" s="58" customFormat="1" ht="25.05" customHeight="1" x14ac:dyDescent="0.25">
      <c r="A265" s="99" t="s">
        <v>381</v>
      </c>
      <c r="B265" s="83">
        <f>'Vuosi 2019'!B262</f>
        <v>0</v>
      </c>
      <c r="C265" s="44"/>
      <c r="D265" s="229">
        <f>'Vuosi 2019'!D262</f>
        <v>0</v>
      </c>
      <c r="E265" s="44"/>
      <c r="F265" s="229">
        <f>'Vuosi 2019'!F262</f>
        <v>0</v>
      </c>
      <c r="G265" s="44"/>
      <c r="H265" s="229">
        <f>'Vuosi 2019'!H262</f>
        <v>0</v>
      </c>
      <c r="I265" s="44"/>
      <c r="J265" s="250"/>
      <c r="K265" s="3"/>
      <c r="L265" s="3"/>
      <c r="M265" s="3"/>
      <c r="N265" s="3"/>
      <c r="O265" s="3"/>
      <c r="P265" s="3"/>
      <c r="Q265" s="3"/>
    </row>
    <row r="266" spans="1:17" s="58" customFormat="1" ht="25.05" customHeight="1" x14ac:dyDescent="0.25">
      <c r="A266" s="99" t="s">
        <v>382</v>
      </c>
      <c r="B266" s="74">
        <f>'Vuosi 2019'!B263</f>
        <v>0</v>
      </c>
      <c r="C266" s="44"/>
      <c r="D266" s="191">
        <f>'Vuosi 2019'!D263</f>
        <v>0</v>
      </c>
      <c r="E266" s="44"/>
      <c r="F266" s="191">
        <f>'Vuosi 2019'!F263</f>
        <v>0</v>
      </c>
      <c r="G266" s="44"/>
      <c r="H266" s="191">
        <f>'Vuosi 2019'!H263</f>
        <v>0</v>
      </c>
      <c r="I266" s="44"/>
      <c r="J266" s="250"/>
      <c r="K266" s="3"/>
      <c r="L266" s="3"/>
      <c r="M266" s="3"/>
      <c r="N266" s="3"/>
      <c r="O266" s="3"/>
      <c r="P266" s="3"/>
      <c r="Q266" s="3"/>
    </row>
    <row r="267" spans="1:17" s="58" customFormat="1" ht="25.05" customHeight="1" x14ac:dyDescent="0.25">
      <c r="A267" s="99" t="s">
        <v>372</v>
      </c>
      <c r="B267" s="84">
        <f>SUM(B265:B266)</f>
        <v>0</v>
      </c>
      <c r="C267" s="44"/>
      <c r="D267" s="230">
        <f>SUM(D265:D266)</f>
        <v>0</v>
      </c>
      <c r="E267" s="44"/>
      <c r="F267" s="230">
        <f>SUM(F265:F266)</f>
        <v>0</v>
      </c>
      <c r="G267" s="44"/>
      <c r="H267" s="230">
        <f>SUM(H265:H266)</f>
        <v>0</v>
      </c>
      <c r="I267" s="44"/>
      <c r="J267" s="250"/>
      <c r="K267" s="3"/>
      <c r="L267" s="3"/>
      <c r="M267" s="3"/>
      <c r="N267" s="3"/>
      <c r="O267" s="3"/>
      <c r="P267" s="3"/>
      <c r="Q267" s="3"/>
    </row>
    <row r="268" spans="1:17" s="58" customFormat="1" ht="25.05" customHeight="1" x14ac:dyDescent="0.25">
      <c r="A268" s="100" t="s">
        <v>383</v>
      </c>
      <c r="B268" s="75">
        <f>B264-B267</f>
        <v>0</v>
      </c>
      <c r="C268" s="44"/>
      <c r="D268" s="222">
        <f>D264-D267</f>
        <v>0</v>
      </c>
      <c r="E268" s="44"/>
      <c r="F268" s="222">
        <f>F264-F267</f>
        <v>0</v>
      </c>
      <c r="G268" s="44"/>
      <c r="H268" s="222">
        <f>H264-H267</f>
        <v>0</v>
      </c>
      <c r="I268" s="44"/>
      <c r="J268" s="250"/>
      <c r="K268" s="3"/>
      <c r="L268" s="3"/>
      <c r="M268" s="3"/>
      <c r="N268" s="3"/>
      <c r="O268" s="3"/>
      <c r="P268" s="3"/>
      <c r="Q268" s="3"/>
    </row>
    <row r="269" spans="1:17" s="58" customFormat="1" ht="25.05" customHeight="1" x14ac:dyDescent="0.25">
      <c r="A269" s="101" t="s">
        <v>384</v>
      </c>
      <c r="B269" s="79">
        <f>B47+B48-B53-B54+B90+B91-B96-B97-B129-B160-B161+B171</f>
        <v>0</v>
      </c>
      <c r="C269" s="44"/>
      <c r="D269" s="225">
        <f>D47+D48-D53-D54+D90+D91-D96-D97-D129-D160-D161+D171</f>
        <v>0</v>
      </c>
      <c r="E269" s="44"/>
      <c r="F269" s="225">
        <f>F47+F48-F53-F54+F90+F91-F96-F97-F129-F160-F161+F171</f>
        <v>0</v>
      </c>
      <c r="G269" s="44"/>
      <c r="H269" s="225">
        <f>H47+H48-H53-H54+H90+H91-H96-H97-H129-H160-H161+H171</f>
        <v>0</v>
      </c>
      <c r="I269" s="44"/>
      <c r="J269" s="250"/>
      <c r="K269" s="3"/>
      <c r="L269" s="3"/>
      <c r="M269" s="3"/>
      <c r="N269" s="3"/>
      <c r="O269" s="3"/>
      <c r="P269" s="3"/>
      <c r="Q269" s="3"/>
    </row>
    <row r="270" spans="1:17" s="58" customFormat="1" ht="25.05" customHeight="1" x14ac:dyDescent="0.25">
      <c r="A270" s="99" t="s">
        <v>385</v>
      </c>
      <c r="B270" s="76">
        <f>B195</f>
        <v>0</v>
      </c>
      <c r="C270" s="44"/>
      <c r="D270" s="223">
        <f>D195</f>
        <v>0</v>
      </c>
      <c r="E270" s="44"/>
      <c r="F270" s="223">
        <f>F195</f>
        <v>0</v>
      </c>
      <c r="G270" s="44"/>
      <c r="H270" s="223">
        <f>H195</f>
        <v>0</v>
      </c>
      <c r="I270" s="44"/>
      <c r="J270" s="250"/>
      <c r="K270" s="3"/>
      <c r="L270" s="3"/>
      <c r="M270" s="3"/>
      <c r="N270" s="3"/>
      <c r="O270" s="3"/>
      <c r="P270" s="3"/>
      <c r="Q270" s="3"/>
    </row>
    <row r="271" spans="1:17" s="58" customFormat="1" ht="25.05" customHeight="1" x14ac:dyDescent="0.25">
      <c r="A271" s="99" t="s">
        <v>386</v>
      </c>
      <c r="B271" s="84">
        <f>B204</f>
        <v>0</v>
      </c>
      <c r="C271" s="44"/>
      <c r="D271" s="230">
        <f>D204</f>
        <v>0</v>
      </c>
      <c r="E271" s="44"/>
      <c r="F271" s="230">
        <f>F204</f>
        <v>0</v>
      </c>
      <c r="G271" s="44"/>
      <c r="H271" s="230">
        <f>H204</f>
        <v>0</v>
      </c>
      <c r="I271" s="44"/>
      <c r="J271" s="250"/>
      <c r="K271" s="3"/>
      <c r="L271" s="3"/>
      <c r="M271" s="3"/>
      <c r="N271" s="3"/>
      <c r="O271" s="3"/>
      <c r="P271" s="3"/>
      <c r="Q271" s="3"/>
    </row>
    <row r="272" spans="1:17" s="58" customFormat="1" ht="25.05" customHeight="1" x14ac:dyDescent="0.25">
      <c r="A272" s="99" t="s">
        <v>372</v>
      </c>
      <c r="B272" s="79">
        <f>SUM(B269:B271)</f>
        <v>0</v>
      </c>
      <c r="C272" s="44"/>
      <c r="D272" s="225">
        <f>SUM(D269:D271)</f>
        <v>0</v>
      </c>
      <c r="E272" s="44"/>
      <c r="F272" s="225">
        <f>SUM(F269:F271)</f>
        <v>0</v>
      </c>
      <c r="G272" s="44"/>
      <c r="H272" s="225">
        <f>SUM(H269:H271)</f>
        <v>0</v>
      </c>
      <c r="I272" s="44"/>
      <c r="J272" s="250"/>
      <c r="K272" s="3"/>
      <c r="L272" s="3"/>
      <c r="M272" s="3"/>
      <c r="N272" s="3"/>
      <c r="O272" s="3"/>
      <c r="P272" s="3"/>
      <c r="Q272" s="3"/>
    </row>
    <row r="273" spans="1:17" s="58" customFormat="1" ht="25.05" customHeight="1" x14ac:dyDescent="0.25">
      <c r="A273" s="99" t="s">
        <v>368</v>
      </c>
      <c r="B273" s="76">
        <f>ROUNDDOWN(IF(B268&gt;0,B268-B272,-B268+B272),2)</f>
        <v>0</v>
      </c>
      <c r="C273" s="214" t="str">
        <f>IF((B273)=0,"",IF((B273)&lt;&gt;0,"Lainojen lyhennykset ja nostot on täsmättävä kahden tilikauden välillä tapahtuneeseen lainojen muutokseen!"))</f>
        <v/>
      </c>
      <c r="D273" s="223">
        <f>ROUNDDOWN(IF(D268&gt;0,D268-D272,-D268+D272),2)</f>
        <v>0</v>
      </c>
      <c r="E273" s="44"/>
      <c r="F273" s="223">
        <f>ROUNDDOWN(IF(F268&gt;0,F268-F272,-F268+F272),2)</f>
        <v>0</v>
      </c>
      <c r="G273" s="44"/>
      <c r="H273" s="223">
        <f>ROUNDDOWN(IF(H268&gt;0,H268-H272,-H268+H272),2)</f>
        <v>0</v>
      </c>
      <c r="I273" s="44"/>
      <c r="J273" s="250"/>
      <c r="K273" s="3"/>
      <c r="L273" s="3"/>
      <c r="M273" s="3"/>
      <c r="N273" s="3"/>
      <c r="O273" s="3"/>
      <c r="P273" s="3"/>
      <c r="Q273" s="3"/>
    </row>
    <row r="274" spans="1:17" s="58" customFormat="1" ht="25.05" customHeight="1" x14ac:dyDescent="0.25">
      <c r="A274" s="122" t="s">
        <v>387</v>
      </c>
      <c r="B274" s="85"/>
      <c r="C274" s="44"/>
      <c r="D274" s="231"/>
      <c r="E274" s="44"/>
      <c r="F274" s="231"/>
      <c r="G274" s="44"/>
      <c r="H274" s="231"/>
      <c r="I274" s="44"/>
      <c r="J274" s="250"/>
      <c r="K274" s="3"/>
      <c r="L274" s="3"/>
      <c r="M274" s="3"/>
      <c r="N274" s="3"/>
      <c r="O274" s="3"/>
      <c r="P274" s="3"/>
      <c r="Q274" s="3"/>
    </row>
    <row r="275" spans="1:17" s="58" customFormat="1" ht="32.4" customHeight="1" x14ac:dyDescent="0.25">
      <c r="A275" s="99" t="s">
        <v>388</v>
      </c>
      <c r="B275" s="73"/>
      <c r="C275" s="44"/>
      <c r="D275" s="221"/>
      <c r="E275" s="44"/>
      <c r="F275" s="221"/>
      <c r="G275" s="44"/>
      <c r="H275" s="221"/>
      <c r="I275" s="44"/>
      <c r="J275" s="250"/>
      <c r="K275" s="3"/>
      <c r="L275" s="3"/>
      <c r="M275" s="3"/>
      <c r="N275" s="3"/>
      <c r="O275" s="3"/>
      <c r="P275" s="3"/>
      <c r="Q275" s="3"/>
    </row>
    <row r="276" spans="1:17" s="58" customFormat="1" ht="32.4" customHeight="1" x14ac:dyDescent="0.25">
      <c r="A276" s="99" t="s">
        <v>389</v>
      </c>
      <c r="B276" s="80">
        <f>'Vuosi 2019'!B275</f>
        <v>0</v>
      </c>
      <c r="C276" s="44"/>
      <c r="D276" s="226">
        <f>'Vuosi 2019'!D275</f>
        <v>0</v>
      </c>
      <c r="E276" s="44"/>
      <c r="F276" s="226">
        <f>'Vuosi 2019'!F275</f>
        <v>0</v>
      </c>
      <c r="G276" s="44"/>
      <c r="H276" s="226">
        <f>'Vuosi 2019'!H275</f>
        <v>0</v>
      </c>
      <c r="I276" s="44"/>
      <c r="J276" s="250"/>
      <c r="K276" s="3"/>
      <c r="L276" s="3"/>
      <c r="M276" s="3"/>
      <c r="N276" s="3"/>
      <c r="O276" s="3"/>
      <c r="P276" s="3"/>
      <c r="Q276" s="3"/>
    </row>
    <row r="277" spans="1:17" s="58" customFormat="1" ht="25.05" customHeight="1" x14ac:dyDescent="0.25">
      <c r="A277" s="100" t="s">
        <v>390</v>
      </c>
      <c r="B277" s="75">
        <f>B275-B276</f>
        <v>0</v>
      </c>
      <c r="C277" s="44"/>
      <c r="D277" s="222">
        <f>D275-D276</f>
        <v>0</v>
      </c>
      <c r="E277" s="14"/>
      <c r="F277" s="222">
        <f>F275-F276</f>
        <v>0</v>
      </c>
      <c r="G277" s="44"/>
      <c r="H277" s="222">
        <f>H275-H276</f>
        <v>0</v>
      </c>
      <c r="I277" s="44"/>
      <c r="J277" s="250"/>
      <c r="K277" s="3"/>
      <c r="L277" s="3"/>
      <c r="M277" s="3"/>
      <c r="N277" s="3"/>
      <c r="O277" s="3"/>
      <c r="P277" s="3"/>
      <c r="Q277" s="3"/>
    </row>
    <row r="278" spans="1:17" s="58" customFormat="1" ht="25.05" customHeight="1" x14ac:dyDescent="0.25">
      <c r="A278" s="207" t="s">
        <v>391</v>
      </c>
      <c r="B278" s="73">
        <f>B125-B130+B141-B145+B173</f>
        <v>0</v>
      </c>
      <c r="C278" s="44"/>
      <c r="D278" s="221">
        <f>D125-D130+D141-D145+D173</f>
        <v>0</v>
      </c>
      <c r="E278" s="14"/>
      <c r="F278" s="221">
        <f>F125-F130+F141-F145+F173</f>
        <v>0</v>
      </c>
      <c r="G278" s="44"/>
      <c r="H278" s="221">
        <f>H125-H130+H141-H145+H173</f>
        <v>0</v>
      </c>
      <c r="I278" s="44"/>
      <c r="J278" s="250"/>
      <c r="K278" s="3"/>
      <c r="L278" s="3"/>
      <c r="M278" s="3"/>
      <c r="N278" s="3"/>
      <c r="O278" s="3"/>
      <c r="P278" s="3"/>
      <c r="Q278" s="3"/>
    </row>
    <row r="279" spans="1:17" s="58" customFormat="1" ht="25.05" customHeight="1" x14ac:dyDescent="0.25">
      <c r="A279" s="102" t="s">
        <v>392</v>
      </c>
      <c r="B279" s="73"/>
      <c r="C279" s="44"/>
      <c r="D279" s="221"/>
      <c r="E279" s="20"/>
      <c r="F279" s="221"/>
      <c r="G279" s="44"/>
      <c r="H279" s="221"/>
      <c r="I279" s="44"/>
      <c r="J279" s="250"/>
      <c r="K279" s="3"/>
      <c r="L279" s="3"/>
      <c r="M279" s="3"/>
      <c r="N279" s="3"/>
      <c r="O279" s="3"/>
      <c r="P279" s="3"/>
      <c r="Q279" s="3"/>
    </row>
    <row r="280" spans="1:17" s="58" customFormat="1" ht="25.05" customHeight="1" x14ac:dyDescent="0.25">
      <c r="A280" s="102" t="s">
        <v>393</v>
      </c>
      <c r="B280" s="73"/>
      <c r="C280" s="44"/>
      <c r="D280" s="221"/>
      <c r="E280" s="14"/>
      <c r="F280" s="221"/>
      <c r="G280" s="44"/>
      <c r="H280" s="221"/>
      <c r="I280" s="44"/>
      <c r="J280" s="250"/>
      <c r="K280" s="3"/>
      <c r="L280" s="3"/>
      <c r="M280" s="3"/>
      <c r="N280" s="3"/>
      <c r="O280" s="3"/>
      <c r="P280" s="3"/>
      <c r="Q280" s="3"/>
    </row>
    <row r="281" spans="1:17" s="58" customFormat="1" ht="25.05" customHeight="1" x14ac:dyDescent="0.25">
      <c r="A281" s="102" t="s">
        <v>372</v>
      </c>
      <c r="B281" s="86">
        <f>SUM(B278:B280)</f>
        <v>0</v>
      </c>
      <c r="C281" s="44"/>
      <c r="D281" s="232">
        <f>SUM(D278:D280)</f>
        <v>0</v>
      </c>
      <c r="E281" s="20"/>
      <c r="F281" s="232">
        <f>SUM(F278:F280)</f>
        <v>0</v>
      </c>
      <c r="G281" s="44"/>
      <c r="H281" s="232">
        <f>SUM(H278:H280)</f>
        <v>0</v>
      </c>
      <c r="I281" s="44"/>
      <c r="J281" s="250"/>
      <c r="K281" s="3"/>
      <c r="L281" s="3"/>
      <c r="M281" s="3"/>
      <c r="N281" s="3"/>
      <c r="O281" s="3"/>
      <c r="P281" s="3"/>
      <c r="Q281" s="3"/>
    </row>
    <row r="282" spans="1:17" s="58" customFormat="1" ht="25.05" customHeight="1" x14ac:dyDescent="0.25">
      <c r="A282" s="101" t="s">
        <v>368</v>
      </c>
      <c r="B282" s="79">
        <f>ROUNDDOWN(B277-B281,2)</f>
        <v>0</v>
      </c>
      <c r="C282" s="214" t="str">
        <f>IF((B282)=0,"",IF((B282)&lt;&gt;0,"Opo:n muutokset on täsmättävä kahden tilikauden välillä tapahtuneeseen muutokseen!"))</f>
        <v/>
      </c>
      <c r="D282" s="225">
        <f>ROUNDDOWN(D277-D281,2)</f>
        <v>0</v>
      </c>
      <c r="E282" s="17"/>
      <c r="F282" s="225">
        <f>ROUNDDOWN(F277-F281,2)</f>
        <v>0</v>
      </c>
      <c r="G282" s="44"/>
      <c r="H282" s="225">
        <f>ROUNDDOWN(H277-H281,2)</f>
        <v>0</v>
      </c>
      <c r="I282" s="44"/>
      <c r="J282" s="250"/>
      <c r="K282" s="3"/>
      <c r="L282" s="3"/>
      <c r="M282" s="3"/>
      <c r="N282" s="3"/>
      <c r="O282" s="3"/>
      <c r="P282" s="3"/>
      <c r="Q282" s="3"/>
    </row>
    <row r="283" spans="1:17" s="58" customFormat="1" ht="25.05" customHeight="1" x14ac:dyDescent="0.25">
      <c r="A283" s="121" t="s">
        <v>394</v>
      </c>
      <c r="B283" s="82"/>
      <c r="C283" s="44"/>
      <c r="D283" s="228"/>
      <c r="E283" s="14"/>
      <c r="F283" s="228"/>
      <c r="G283" s="44"/>
      <c r="H283" s="228"/>
      <c r="I283" s="44"/>
      <c r="J283" s="250"/>
      <c r="K283" s="3"/>
      <c r="L283" s="3"/>
      <c r="M283" s="3"/>
      <c r="N283" s="3"/>
      <c r="O283" s="3"/>
      <c r="P283" s="3"/>
      <c r="Q283" s="3"/>
    </row>
    <row r="284" spans="1:17" s="58" customFormat="1" ht="25.05" customHeight="1" x14ac:dyDescent="0.25">
      <c r="A284" s="99" t="s">
        <v>395</v>
      </c>
      <c r="B284" s="73"/>
      <c r="C284" s="44"/>
      <c r="D284" s="221"/>
      <c r="E284" s="14"/>
      <c r="F284" s="221"/>
      <c r="G284" s="44"/>
      <c r="H284" s="221"/>
      <c r="I284" s="44"/>
      <c r="J284" s="250"/>
      <c r="K284" s="3"/>
      <c r="L284" s="3"/>
      <c r="M284" s="3"/>
      <c r="N284" s="3"/>
      <c r="O284" s="3"/>
      <c r="P284" s="3"/>
      <c r="Q284" s="3"/>
    </row>
    <row r="285" spans="1:17" s="58" customFormat="1" ht="25.05" customHeight="1" x14ac:dyDescent="0.25">
      <c r="A285" s="99" t="s">
        <v>396</v>
      </c>
      <c r="B285" s="80">
        <f>'Vuosi 2019'!B284</f>
        <v>0</v>
      </c>
      <c r="C285" s="44"/>
      <c r="D285" s="226">
        <f>'Vuosi 2019'!D284</f>
        <v>0</v>
      </c>
      <c r="E285" s="20"/>
      <c r="F285" s="226">
        <f>'Vuosi 2019'!F284</f>
        <v>0</v>
      </c>
      <c r="G285" s="44"/>
      <c r="H285" s="226">
        <f>'Vuosi 2019'!H284</f>
        <v>0</v>
      </c>
      <c r="I285" s="44"/>
      <c r="J285" s="250"/>
      <c r="K285" s="3"/>
      <c r="L285" s="3"/>
      <c r="M285" s="3"/>
      <c r="N285" s="3"/>
      <c r="O285" s="3"/>
      <c r="P285" s="3"/>
      <c r="Q285" s="3"/>
    </row>
    <row r="286" spans="1:17" s="58" customFormat="1" ht="25.05" customHeight="1" x14ac:dyDescent="0.25">
      <c r="A286" s="123" t="s">
        <v>397</v>
      </c>
      <c r="B286" s="87">
        <f>B284-B285</f>
        <v>0</v>
      </c>
      <c r="C286" s="44"/>
      <c r="D286" s="233">
        <f>D284-D285</f>
        <v>0</v>
      </c>
      <c r="F286" s="233">
        <f>F284-F285</f>
        <v>0</v>
      </c>
      <c r="G286" s="44"/>
      <c r="H286" s="233">
        <f>H284-H285</f>
        <v>0</v>
      </c>
      <c r="I286" s="44"/>
      <c r="J286" s="250"/>
      <c r="K286" s="3"/>
      <c r="L286" s="3"/>
      <c r="M286" s="3"/>
      <c r="N286" s="3"/>
      <c r="O286" s="3"/>
      <c r="P286" s="3"/>
      <c r="Q286" s="3"/>
    </row>
    <row r="287" spans="1:17" s="58" customFormat="1" ht="25.05" customHeight="1" x14ac:dyDescent="0.25">
      <c r="A287" s="99" t="s">
        <v>398</v>
      </c>
      <c r="B287" s="80"/>
      <c r="C287" s="44"/>
      <c r="D287" s="226"/>
      <c r="F287" s="226"/>
      <c r="G287" s="44"/>
      <c r="H287" s="226"/>
      <c r="I287" s="44"/>
      <c r="J287" s="250"/>
      <c r="K287" s="3"/>
      <c r="L287" s="3"/>
      <c r="M287" s="3"/>
      <c r="N287" s="3"/>
      <c r="O287" s="3"/>
      <c r="P287" s="3"/>
      <c r="Q287" s="3"/>
    </row>
    <row r="288" spans="1:17" s="58" customFormat="1" ht="25.05" customHeight="1" x14ac:dyDescent="0.25">
      <c r="A288" s="99" t="s">
        <v>368</v>
      </c>
      <c r="B288" s="88">
        <f>ROUNDDOWN(IF(B286&gt;0,B286-B287,-B286-B287),2)</f>
        <v>0</v>
      </c>
      <c r="C288" s="44"/>
      <c r="D288" s="230">
        <f>ROUNDDOWN(IF(D286&gt;0,D286-D287,-D286-D287),2)</f>
        <v>0</v>
      </c>
      <c r="F288" s="230">
        <f>ROUNDDOWN(IF(F286&gt;0,F286-F287,-F286-F287),2)</f>
        <v>0</v>
      </c>
      <c r="G288" s="44"/>
      <c r="H288" s="230">
        <f>ROUNDDOWN(IF(H286&gt;0,H286-H287,-H286-H287),2)</f>
        <v>0</v>
      </c>
      <c r="I288" s="44"/>
      <c r="J288" s="250"/>
      <c r="K288" s="3"/>
      <c r="L288" s="3"/>
      <c r="M288" s="3"/>
      <c r="N288" s="3"/>
      <c r="O288" s="3"/>
      <c r="P288" s="3"/>
      <c r="Q288" s="3"/>
    </row>
    <row r="289" spans="1:17" s="58" customFormat="1" ht="25.05" customHeight="1" x14ac:dyDescent="0.25">
      <c r="A289" s="121" t="s">
        <v>399</v>
      </c>
      <c r="B289" s="82"/>
      <c r="C289" s="44"/>
      <c r="D289" s="44"/>
      <c r="G289" s="44"/>
      <c r="H289" s="44"/>
      <c r="I289" s="44"/>
      <c r="J289" s="250"/>
      <c r="K289" s="3"/>
      <c r="L289" s="3"/>
      <c r="M289" s="3"/>
      <c r="N289" s="3"/>
      <c r="O289" s="3"/>
      <c r="P289" s="3"/>
      <c r="Q289" s="3"/>
    </row>
    <row r="290" spans="1:17" s="58" customFormat="1" ht="25.05" customHeight="1" x14ac:dyDescent="0.25">
      <c r="A290" s="103" t="s">
        <v>400</v>
      </c>
      <c r="B290" s="89">
        <f>B59+B103+B119+B135+B150+B166+B169+B199+B208+B214</f>
        <v>0</v>
      </c>
      <c r="C290" s="44"/>
      <c r="D290" s="44"/>
      <c r="G290" s="44"/>
      <c r="H290" s="44"/>
      <c r="I290" s="44"/>
      <c r="J290" s="250"/>
      <c r="K290" s="3"/>
      <c r="L290" s="3"/>
      <c r="M290" s="3"/>
      <c r="N290" s="3"/>
      <c r="O290" s="3"/>
      <c r="P290" s="3"/>
      <c r="Q290" s="3"/>
    </row>
    <row r="291" spans="1:17" s="58" customFormat="1" ht="25.05" customHeight="1" x14ac:dyDescent="0.25">
      <c r="A291" s="103" t="s">
        <v>401</v>
      </c>
      <c r="B291" s="90">
        <f>B234</f>
        <v>0</v>
      </c>
      <c r="C291" s="44"/>
      <c r="D291" s="44"/>
      <c r="G291" s="44"/>
      <c r="H291" s="44"/>
      <c r="I291" s="44"/>
      <c r="J291" s="250"/>
      <c r="K291" s="3"/>
      <c r="L291" s="3"/>
      <c r="M291" s="3"/>
      <c r="N291" s="3"/>
      <c r="O291" s="3"/>
      <c r="P291" s="3"/>
      <c r="Q291" s="3"/>
    </row>
    <row r="292" spans="1:17" s="1" customFormat="1" ht="25.05" customHeight="1" x14ac:dyDescent="0.25">
      <c r="A292" s="124" t="s">
        <v>368</v>
      </c>
      <c r="B292" s="84">
        <f>ROUNDDOWN(B290-B291,2)</f>
        <v>0</v>
      </c>
      <c r="C292" s="214" t="str">
        <f>IF((B292)=0,"",IF((B292)&lt;&gt;0,"Edellisten tilikausien jäämät on täsmättävä edellisen tilikauden taseen rahoitusasemaan!"))</f>
        <v/>
      </c>
      <c r="D292" s="44"/>
      <c r="E292" s="58"/>
      <c r="F292" s="58"/>
      <c r="G292" s="44"/>
      <c r="H292" s="44"/>
      <c r="I292" s="44"/>
      <c r="J292" s="250"/>
      <c r="K292" s="3"/>
      <c r="L292" s="3"/>
      <c r="M292" s="3"/>
      <c r="N292" s="3"/>
      <c r="O292" s="3"/>
      <c r="P292" s="3"/>
      <c r="Q292" s="3"/>
    </row>
    <row r="293" spans="1:17" s="1" customFormat="1" ht="49.8" customHeight="1" x14ac:dyDescent="0.25">
      <c r="A293" s="47" t="s">
        <v>71</v>
      </c>
      <c r="B293" s="45"/>
      <c r="C293" s="69"/>
      <c r="D293" s="67"/>
      <c r="E293" s="44"/>
      <c r="F293" s="44"/>
      <c r="G293" s="44"/>
      <c r="H293" s="44"/>
      <c r="I293" s="44"/>
      <c r="J293" s="250"/>
      <c r="K293" s="3"/>
      <c r="L293" s="3"/>
      <c r="M293" s="3"/>
      <c r="N293" s="3"/>
      <c r="O293" s="3"/>
      <c r="P293" s="3"/>
      <c r="Q293" s="3"/>
    </row>
    <row r="294" spans="1:17" s="1" customFormat="1" ht="88.2" customHeight="1" x14ac:dyDescent="0.25">
      <c r="A294" s="92"/>
      <c r="B294"/>
      <c r="C294"/>
      <c r="D294"/>
      <c r="E294" s="44"/>
      <c r="F294" s="44"/>
      <c r="G294" s="44"/>
      <c r="H294" s="44"/>
      <c r="I294" s="44"/>
      <c r="J294" s="250"/>
      <c r="K294" s="3"/>
      <c r="L294" s="3"/>
      <c r="M294" s="3"/>
      <c r="N294" s="3"/>
      <c r="O294" s="3"/>
      <c r="P294" s="3"/>
      <c r="Q294" s="3"/>
    </row>
    <row r="295" spans="1:17" s="1" customFormat="1" x14ac:dyDescent="0.25">
      <c r="A295" s="45" t="s">
        <v>157</v>
      </c>
      <c r="B295" s="45"/>
      <c r="C295" s="69"/>
      <c r="D295" s="67"/>
      <c r="E295" s="44"/>
      <c r="F295" s="44"/>
      <c r="G295" s="44"/>
      <c r="H295" s="44"/>
      <c r="I295" s="44"/>
      <c r="J295" s="250"/>
      <c r="K295" s="3"/>
      <c r="L295" s="3"/>
      <c r="M295" s="3"/>
      <c r="N295" s="3"/>
      <c r="O295" s="3"/>
      <c r="P295" s="3"/>
      <c r="Q295" s="3"/>
    </row>
    <row r="296" spans="1:17" s="1" customFormat="1" ht="47.4" customHeight="1" x14ac:dyDescent="0.25">
      <c r="A296" s="146" t="s">
        <v>402</v>
      </c>
      <c r="B296" s="53"/>
      <c r="C296" s="58"/>
      <c r="D296" s="58"/>
      <c r="E296" s="44"/>
      <c r="F296" s="44"/>
      <c r="G296" s="44"/>
      <c r="H296" s="44"/>
      <c r="I296" s="44"/>
      <c r="J296" s="250"/>
      <c r="K296" s="3"/>
      <c r="L296" s="3"/>
      <c r="M296" s="3"/>
      <c r="N296" s="3"/>
      <c r="O296" s="3"/>
      <c r="P296" s="3"/>
      <c r="Q296" s="3"/>
    </row>
    <row r="297" spans="1:17" s="1" customFormat="1" ht="103.8" customHeight="1" x14ac:dyDescent="0.25">
      <c r="A297" s="91" t="s">
        <v>406</v>
      </c>
      <c r="B297"/>
      <c r="C297"/>
      <c r="D297"/>
      <c r="E297" s="44"/>
      <c r="F297" s="44"/>
      <c r="G297" s="44"/>
      <c r="H297" s="44"/>
      <c r="I297" s="44"/>
      <c r="J297" s="250"/>
      <c r="K297" s="3"/>
      <c r="L297" s="3"/>
      <c r="M297" s="3"/>
      <c r="N297" s="3"/>
      <c r="O297" s="3"/>
      <c r="P297" s="3"/>
      <c r="Q297" s="3"/>
    </row>
    <row r="298" spans="1:17" s="1" customFormat="1" ht="42.6" customHeight="1" x14ac:dyDescent="0.25">
      <c r="A298" s="146" t="s">
        <v>403</v>
      </c>
      <c r="B298" s="51"/>
      <c r="C298" s="51"/>
      <c r="D298" s="51"/>
      <c r="E298" s="51"/>
      <c r="F298" s="51"/>
      <c r="G298" s="51"/>
      <c r="H298" s="51"/>
      <c r="I298" s="51"/>
      <c r="J298" s="250"/>
      <c r="K298" s="3"/>
      <c r="L298" s="3"/>
      <c r="M298" s="3"/>
      <c r="N298" s="3"/>
      <c r="O298" s="3"/>
      <c r="P298" s="3"/>
      <c r="Q298" s="3"/>
    </row>
    <row r="299" spans="1:17" s="1" customFormat="1" ht="57.6" customHeight="1" x14ac:dyDescent="0.25">
      <c r="A299" s="91" t="s">
        <v>407</v>
      </c>
      <c r="B299"/>
      <c r="C299"/>
      <c r="D299"/>
      <c r="E299" s="69"/>
      <c r="F299" s="69"/>
      <c r="G299" s="44"/>
      <c r="H299" s="44"/>
      <c r="I299" s="44"/>
      <c r="J299" s="250"/>
      <c r="K299" s="3"/>
      <c r="L299" s="3"/>
      <c r="M299" s="3"/>
      <c r="N299" s="3"/>
      <c r="O299" s="3"/>
      <c r="P299" s="3"/>
      <c r="Q299" s="3"/>
    </row>
    <row r="300" spans="1:17" s="1" customFormat="1" ht="37.200000000000003" customHeight="1" x14ac:dyDescent="0.25">
      <c r="A300" s="93" t="s">
        <v>404</v>
      </c>
      <c r="B300" s="45"/>
      <c r="C300" s="69"/>
      <c r="D300" s="67"/>
      <c r="E300" s="69"/>
      <c r="F300" s="69"/>
      <c r="G300" s="44"/>
      <c r="H300" s="44"/>
      <c r="I300" s="44"/>
      <c r="J300" s="250"/>
      <c r="K300" s="3"/>
      <c r="L300" s="3"/>
      <c r="M300" s="3"/>
      <c r="N300" s="3"/>
      <c r="O300" s="3"/>
      <c r="P300" s="3"/>
      <c r="Q300" s="3"/>
    </row>
  </sheetData>
  <sheetProtection algorithmName="SHA-512" hashValue="Ip+DfhDwRz7yiiNV5Bw/34HgR+uu2VLfDnjJdoq/PHOgrf13AvA8ySlDGjfp+KAu7rv0UbeEI6qeU/2rvZ2i+w==" saltValue="dzYIejZFwJGNUqrm2X5fAg==" spinCount="100000" sheet="1" objects="1" scenarios="1"/>
  <dataValidations count="31">
    <dataValidation allowBlank="1" showInputMessage="1" showErrorMessage="1" promptTitle="Ohje" prompt="Jos kohde maksaa muiden kohteiden kuluja, esitetään se +merkkisenä, koska kaikki kulut esitetään +merkkisenä. Jos kohde saa hyvitystä omiin kuluihinsa muilta kohteilta, esitetään hyvitys -merkkisenä. " sqref="F86 H86 F99 H99" xr:uid="{C0D330BF-1B88-4495-938C-3FFA0909E01A}"/>
    <dataValidation allowBlank="1" showInputMessage="1" showErrorMessage="1" promptTitle="Pakollinen syöttötieto" prompt="Laskelma ei täsmää ilman edellisen tilikauden jäämiä. Alijäämät syötetään -merkkisenä ja ylijäämät +merkkisenä. " sqref="F59 H59 B59 D59 F103 H103 D103 B103" xr:uid="{3D5DCCB7-8E0B-4B1A-B25E-6F3CA7DDE340}"/>
    <dataValidation allowBlank="1" showInputMessage="1" showErrorMessage="1" promptTitle="Kaavojen tarkistus" prompt="Tarkista tarvittaessa laskukaava. Suojauksen voi poistaa salasanalla &quot;ara&quot;. " sqref="H273 D273 F273 B273" xr:uid="{87A8E29A-F5C5-4E79-88BD-9B310B204A71}"/>
    <dataValidation allowBlank="1" showInputMessage="1" showErrorMessage="1" promptTitle="Kaavan tarkistus" prompt="Tarkista tarvittaessa laskukaava. Suojauksen voi avata salasanalla &quot;ara&quot;. _x000a_" sqref="H260 D260 F260 B260" xr:uid="{1627C40C-F6E7-4496-8DA4-ECE79F5994A6}"/>
    <dataValidation allowBlank="1" showInputMessage="1" showErrorMessage="1" promptTitle="Ohje" prompt="Esim. vuokravakuudet, jos ne ovat kirjattu kirjanpidossa pitkäaikaisiin velkoihin ja esitetään jälkilaskelmassa &quot;muissa yhteisön rahoitukseen vaikuttavissa tapahtumissa&quot;. " sqref="H284 D284 F284 B284" xr:uid="{32E51287-2EF9-4C77-91CF-A8CC5AA64ED1}"/>
    <dataValidation allowBlank="1" showInputMessage="1" showErrorMessage="1" promptTitle="Aso-myynnit" prompt="Esitetään vanhojen, olemassa olevien huoneistojen lunastukset. Myynnit ja lunastukset voi esittää myös nettosummana esim. yhtiöille lunastetuissa asumisoikeuksissa. " sqref="B145 D145 F145 H145" xr:uid="{F99084DE-5DDD-4215-950C-B1377714A93D}"/>
    <dataValidation allowBlank="1" showInputMessage="1" showErrorMessage="1" promptTitle="Kohteiden lisääminen" prompt="Muista tarkistaa kaavojen toimivuus, jos kopioit sarakkeen uuden kohteen esittämistä varten." sqref="H2" xr:uid="{866550E1-799E-4927-BD01-C321DBFD186E}"/>
    <dataValidation allowBlank="1" showInputMessage="1" showErrorMessage="1" promptTitle="Ohje" prompt="Syötä luvut. " sqref="H287 D287 F287 B287" xr:uid="{D3E45B23-F5E4-4F62-8DAE-2BCC738D942F}"/>
    <dataValidation allowBlank="1" showInputMessage="1" showErrorMessage="1" promptTitle="Ohje" prompt="Syötä luvut. Tarkista, että luvut sisältyvät myös jälkilaskelmaan. " sqref="H279:H280 D279:D280 F279:F280 B279:B280" xr:uid="{CE66C731-3E2F-4E75-B4E0-FCA9AADB46CC}"/>
    <dataValidation allowBlank="1" showInputMessage="1" showErrorMessage="1" promptTitle="Vuokravakuudet" prompt="Vuokravakuudet esitetään lyh.aikaissa veloissa taseen rahoitusasemassa, jos ne ovat kirjattu kirjanpidossa lyh.aikaisiin velkoihin. Jos ovat kirjattu pitkäaikaisiin, esitetään vuokravakuudet muissa rahoitukseen vaikuttavissa tapahtumissa. " sqref="B262 B265" xr:uid="{7B65C8E7-D41E-4078-8A22-255AFDAA95CD}"/>
    <dataValidation allowBlank="1" showInputMessage="1" showErrorMessage="1" promptTitle="Ohje" prompt="Luvut syötetään yhteisötason tilinpäätöksestä. " sqref="H237 D237 F237 B237" xr:uid="{0F97FEBC-26B8-44A8-9F94-88A57C63814A}"/>
    <dataValidation allowBlank="1" showInputMessage="1" showErrorMessage="1" promptTitle="Tarkistuslaskelmat" prompt="Syötä tarkistuslaskelman luvut, koska tarkistuslaskelmat helpottavat laskelman laatimista ja myös virheiden löytymistä. " sqref="A235" xr:uid="{2FB3DB8C-E380-44CF-B0BE-6343CA04744C}"/>
    <dataValidation allowBlank="1" showInputMessage="1" showErrorMessage="1" promptTitle="Pakollinen syöttötieto" prompt="Laskelmassa on esitettävä myös edellisen tilikauden tilinpäätöksestä taseen rahoitusaseman luvut. " sqref="B231" xr:uid="{710BC27F-BDAB-4B80-9F01-6689DBD68E48}"/>
    <dataValidation allowBlank="1" showInputMessage="1" showErrorMessage="1" promptTitle="Vuokravakuudet" prompt="Vuokravakuudet esitetään lyh.aikaisissa veloissa, jos ne on kirjanpidossa kirjattu lyh.aikaisiin. Jos kirjanpidossa pitkäaikaisissa veloissa, vakuudet esitet. j-laskelmassa muissa rahoitukseen vaikuttavissa tapahtumissa. " sqref="B232 B227" xr:uid="{0D3C2892-A4C9-4AE3-8D60-FA5C27ED3A15}"/>
    <dataValidation allowBlank="1" showInputMessage="1" showErrorMessage="1" promptTitle="Ohje" prompt="Jos jakamattomat osingot sisältyvät lyhytaikaisiin velkoihin, ei niitä esitetä toiseen kertaan jakamattomissa osingoissa. _x000a_" sqref="H175 F175 D175 B175" xr:uid="{63E137C1-1AC8-4505-9B9F-5D964E17EF49}"/>
    <dataValidation allowBlank="1" showInputMessage="1" showErrorMessage="1" promptTitle="Aso-myynnit" prompt="Esitetään vanhojen, olemassa olevien huoneistojen myynnit. Myynnit ja lunastukset voi esittää myös nettosummana esim. yhtiöille lunastetuissa asumisoikeuksissa. " sqref="H141 F141 D141 B141 B125 D125 F125 H125" xr:uid="{5FBCE4AF-938F-469E-A896-5B01310EBF86}"/>
    <dataValidation allowBlank="1" showInputMessage="1" showErrorMessage="1" promptTitle="Aso-myynnit" prompt="Ainoastaan uusien huoneistojen sekä sellaisten huoneistojen myynnit, jotka myydään ensimmäistä kertaa asumisoikeuskäyttöön. " sqref="H173 F173 D173 B173" xr:uid="{276B6196-C2D5-4EA5-8FF2-E9C6D6C657C6}"/>
    <dataValidation allowBlank="1" showInputMessage="1" showErrorMessage="1" promptTitle="Jäämän kirjaaminen" prompt="Edellisen tilikauden jälkilaskelmasta &quot;investointien ja rahoituksen jäämä&quot;. " sqref="H169 F169 D169 B169" xr:uid="{1BFEC0F0-F372-46CD-AEB6-3B343646FBB8}"/>
    <dataValidation allowBlank="1" showInputMessage="1" showErrorMessage="1" promptTitle="Ohje" prompt="Varautumisten tuottoina esitetään summa, joka on todellisuudessa kertyn6yt vastikkeissa ja vuokrissa varautumisiin. Varautumisiin kerättävät vastikkee on esitettävä käyttövastikelaskelmassa. " sqref="H123 H107 F107 D107 B107 B123 D123 F123" xr:uid="{3D35F676-F0F6-41C5-8539-7D451B3C3184}"/>
    <dataValidation allowBlank="1" showInputMessage="1" showErrorMessage="1" promptTitle="Vastikkeen tasaus" prompt="Esitetään summa, jonka kohde maksaaa muiden kohteiden kuluja (+merkkinen) tai vastaavasti saa hyvitystä muilta omiin kuluihinsa (-merkkinen). " sqref="H163 F163 H116 F116 F132 H132 F147 H147" xr:uid="{C0803EFA-4F0F-47BB-8F67-7DD290388E23}"/>
    <dataValidation allowBlank="1" showInputMessage="1" showErrorMessage="1" promptTitle="Vastikkeen tasaus" prompt="Koko yhteisön ja tasausryhmän laskelmassa ei esitetä vastikkeen tasaus -summaa, koska kaikki kulut ovat jaettu kohteille. " sqref="B99 D99 D116 B116 D132 B132 D147 B147 D163 B163" xr:uid="{FED1D6D0-F009-4693-8BB1-C7EB9384B6E9}"/>
    <dataValidation allowBlank="1" showInputMessage="1" showErrorMessage="1" promptTitle="Korjauskulut ja aktivoidut kulut" prompt="Korjaukset esitetään nettosummana +merkkisenä. Jos kuluja on aktivoitu taseeseen, esitetään aktivoidut kulut +merkkisenä alapuolella. (Korjauskulut + aktivoidut kulut = korjauksiin käytetyt rahavarat). Myynnit esitetään -merkkisenä. " sqref="H40 F40 D40 B40 H82 F82 D82 B82 D112 B112 F112 H112" xr:uid="{125C7E92-94E2-448C-8913-317FFA2574E9}"/>
    <dataValidation allowBlank="1" showInputMessage="1" showErrorMessage="1" promptTitle="Kulujen syöttäminen" prompt="Kulut syötetään +merkkisenä. " sqref="H27 F27 D27 B27" xr:uid="{19DD65E7-776B-44E4-A0ED-BF8B8CD5EA11}"/>
    <dataValidation allowBlank="1" showInputMessage="1" showErrorMessage="1" promptTitle="Ohje" prompt="Muista vähentää muihin kuluihin kohdistuneet vastiketuotot (k-vastike II, varautumiset), jos niitä ei ole kirjanpidossa eritelty. Jos yhteisö antaa ARAlle vuositiedot, on vuositiedoissa esitettyjen lukujen vastattava jälkilaskelman lukuja. " sqref="H19 F19 D19 B19" xr:uid="{4CDC5532-D799-4AC7-B437-86C52F1E444C}"/>
    <dataValidation allowBlank="1" showInputMessage="1" showErrorMessage="1" promptTitle="Pakollinen syöttötieto" prompt="Syötä huoneistoala ja tilikauden pituus. " sqref="G13" xr:uid="{A130D53D-B210-4737-B729-3829CA882319}"/>
    <dataValidation allowBlank="1" showInputMessage="1" showErrorMessage="1" prompt="Täytä pinta-ala soluun E19." sqref="E144 G144 C144 I144" xr:uid="{4C933042-D137-498B-81B8-BE4EC9179A98}"/>
    <dataValidation operator="notBetween" showInputMessage="1" showErrorMessage="1" prompt="Lisää tilikauden pituus kuukausina." sqref="A11" xr:uid="{7B595A77-B715-44FD-A42E-997D9F41D622}"/>
    <dataValidation allowBlank="1" showInputMessage="1" showErrorMessage="1" promptTitle="Ruutujen kiinnitys" prompt="Ruudut ovat kiinnitetty B4-ruudusta. Ruutujen vapautus -ohjeistus löytyy ohjeista." sqref="B4" xr:uid="{40389CEE-8B9E-4F43-AA17-88902B1EB2FC}"/>
    <dataValidation allowBlank="1" showInputMessage="1" showErrorMessage="1" promptTitle="Varautumisiin kerättävät varat" prompt="Jos käyttövastike II:n vastikkeisiin sisältyy varautumisiin kerättäviä vastikkeita, varautumisten osuuden voi esittää laskelmassa k-vastike II:n kuluina ja vastaavan summan varautumisten tuottoina. " sqref="B63 D63 F63 H63" xr:uid="{07D8FA99-F49B-4BD4-AB12-CCD0D83ECFC4}"/>
    <dataValidation allowBlank="1" showInputMessage="1" showErrorMessage="1" promptTitle="Vuokravakuudet" prompt="Pitkäaikaisissa veloissa esitetään pääsääntöisest lainat. Jos vuokravakuudet on kirjattu pitkäaikaisiin, esitetään vuokravakuudet muissa rahoitukseen vaikuttavissa tapahtumissa. " sqref="F262 D262 H262" xr:uid="{D20E9B89-167D-4906-ABC6-DDF8979CD8DE}"/>
    <dataValidation allowBlank="1" showInputMessage="1" showErrorMessage="1" promptTitle="Pinta-alakohtainen vastike" prompt="Syötä huoneistoala ja tilikauden pituus. " sqref="I13" xr:uid="{65425F96-F930-400C-9576-FD789654D39C}"/>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D7F7-EF2D-4EEF-AACC-11004AB10F45}">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A241" sqref="A241:XFD247"/>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50" customWidth="1"/>
    <col min="11" max="16384" width="8.7265625" style="3"/>
  </cols>
  <sheetData>
    <row r="1" spans="1:17" s="2" customFormat="1" ht="98.4" customHeight="1" thickBot="1" x14ac:dyDescent="0.3">
      <c r="A1" s="26" t="s">
        <v>303</v>
      </c>
      <c r="B1" s="14"/>
      <c r="C1" s="14"/>
      <c r="D1" s="14"/>
      <c r="E1" s="14"/>
      <c r="F1" s="14"/>
      <c r="G1" s="14"/>
      <c r="H1" s="14"/>
      <c r="I1" s="14"/>
      <c r="J1" s="250"/>
    </row>
    <row r="2" spans="1:17" ht="65.400000000000006" customHeight="1" thickBot="1" x14ac:dyDescent="0.35">
      <c r="A2" s="237" t="s">
        <v>87</v>
      </c>
      <c r="B2" s="240" t="s">
        <v>92</v>
      </c>
      <c r="C2" s="241"/>
      <c r="D2" s="242" t="s">
        <v>93</v>
      </c>
      <c r="E2" s="243"/>
      <c r="F2" s="242" t="s">
        <v>106</v>
      </c>
      <c r="G2" s="244"/>
      <c r="H2" s="245" t="s">
        <v>106</v>
      </c>
      <c r="I2" s="246"/>
      <c r="J2" s="251"/>
      <c r="Q2"/>
    </row>
    <row r="3" spans="1:17" s="6" customFormat="1" ht="56.4" customHeight="1" x14ac:dyDescent="0.25">
      <c r="A3" s="25"/>
      <c r="B3" s="283" t="str">
        <f>IF('Vuosi 2018'!B3="","",'Vuosi 2018'!B3)</f>
        <v/>
      </c>
      <c r="C3" s="274"/>
      <c r="D3" s="276" t="str">
        <f>IF('Vuosi 2018'!D3="","",'Vuosi 2018'!D3)</f>
        <v/>
      </c>
      <c r="E3" s="275"/>
      <c r="F3" s="276" t="str">
        <f>IF('Vuosi 2018'!F3="","",'Vuosi 2018'!F3)</f>
        <v/>
      </c>
      <c r="G3" s="275"/>
      <c r="H3" s="276" t="str">
        <f>IF('Vuosi 2018'!H3="","",'Vuosi 2018'!H3)</f>
        <v/>
      </c>
      <c r="I3" s="275"/>
      <c r="J3" s="251"/>
    </row>
    <row r="4" spans="1:17" ht="42" customHeight="1" x14ac:dyDescent="0.25">
      <c r="A4" s="238" t="s">
        <v>91</v>
      </c>
      <c r="B4" s="171" t="s">
        <v>107</v>
      </c>
      <c r="C4" s="187"/>
      <c r="D4" s="171" t="s">
        <v>107</v>
      </c>
      <c r="E4" s="187"/>
      <c r="F4" s="171" t="s">
        <v>107</v>
      </c>
      <c r="G4" s="187"/>
      <c r="H4" s="171" t="s">
        <v>107</v>
      </c>
      <c r="I4" s="172"/>
      <c r="J4" s="251"/>
    </row>
    <row r="5" spans="1:17" ht="33" customHeight="1" x14ac:dyDescent="0.25">
      <c r="A5" s="25"/>
      <c r="B5" s="173" t="s">
        <v>86</v>
      </c>
      <c r="C5" s="174"/>
      <c r="D5" s="173" t="s">
        <v>86</v>
      </c>
      <c r="E5" s="174"/>
      <c r="F5" s="173" t="s">
        <v>95</v>
      </c>
      <c r="G5" s="174"/>
      <c r="H5" s="173" t="s">
        <v>95</v>
      </c>
      <c r="I5" s="174"/>
      <c r="J5" s="251"/>
    </row>
    <row r="6" spans="1:17" ht="32.549999999999997" customHeight="1" x14ac:dyDescent="0.25">
      <c r="A6" s="238" t="s">
        <v>90</v>
      </c>
      <c r="B6" s="175"/>
      <c r="C6" s="176"/>
      <c r="D6" s="175"/>
      <c r="E6" s="176"/>
      <c r="F6" s="175"/>
      <c r="G6" s="176"/>
      <c r="H6" s="175"/>
      <c r="I6" s="176"/>
      <c r="J6" s="251"/>
    </row>
    <row r="7" spans="1:17" ht="31.95" customHeight="1" thickBot="1" x14ac:dyDescent="0.3">
      <c r="A7" s="25"/>
      <c r="B7" s="177" t="s">
        <v>94</v>
      </c>
      <c r="C7" s="178"/>
      <c r="D7" s="177" t="s">
        <v>94</v>
      </c>
      <c r="E7" s="178"/>
      <c r="F7" s="177" t="s">
        <v>94</v>
      </c>
      <c r="G7" s="178"/>
      <c r="H7" s="177" t="s">
        <v>94</v>
      </c>
      <c r="I7" s="178"/>
      <c r="J7" s="251"/>
    </row>
    <row r="8" spans="1:17" ht="32.549999999999997" customHeight="1" thickBot="1" x14ac:dyDescent="0.3">
      <c r="A8" s="238" t="s">
        <v>88</v>
      </c>
      <c r="B8" s="179"/>
      <c r="C8" s="180"/>
      <c r="D8" s="179"/>
      <c r="E8" s="180"/>
      <c r="F8" s="179"/>
      <c r="G8" s="180"/>
      <c r="H8" s="179"/>
      <c r="I8" s="180"/>
      <c r="J8" s="251"/>
      <c r="K8"/>
    </row>
    <row r="9" spans="1:17" ht="40.799999999999997" customHeight="1" x14ac:dyDescent="0.25">
      <c r="A9" s="248"/>
      <c r="B9" s="181" t="s">
        <v>59</v>
      </c>
      <c r="C9" s="182"/>
      <c r="D9" s="181" t="s">
        <v>59</v>
      </c>
      <c r="E9" s="182"/>
      <c r="F9" s="181" t="s">
        <v>59</v>
      </c>
      <c r="G9" s="182"/>
      <c r="H9" s="181" t="s">
        <v>59</v>
      </c>
      <c r="I9" s="182"/>
      <c r="J9" s="251"/>
    </row>
    <row r="10" spans="1:17" ht="33" customHeight="1" thickBot="1" x14ac:dyDescent="0.3">
      <c r="A10" s="239" t="s">
        <v>89</v>
      </c>
      <c r="B10" s="183" t="s">
        <v>86</v>
      </c>
      <c r="C10" s="184"/>
      <c r="D10" s="183" t="s">
        <v>86</v>
      </c>
      <c r="E10" s="184"/>
      <c r="F10" s="183" t="s">
        <v>86</v>
      </c>
      <c r="G10" s="184"/>
      <c r="H10" s="183" t="s">
        <v>86</v>
      </c>
      <c r="I10" s="184"/>
      <c r="J10" s="251"/>
    </row>
    <row r="11" spans="1:17" ht="32.549999999999997" customHeight="1" thickBot="1" x14ac:dyDescent="0.3">
      <c r="A11" s="206" t="str">
        <f>IF('Vuosi 2018'!A11="","",'Vuosi 2018'!A11)</f>
        <v/>
      </c>
      <c r="B11" s="202"/>
      <c r="C11" s="186"/>
      <c r="D11" s="185"/>
      <c r="E11" s="186"/>
      <c r="F11" s="185"/>
      <c r="G11" s="186"/>
      <c r="H11" s="185"/>
      <c r="I11" s="186"/>
      <c r="J11" s="251"/>
    </row>
    <row r="12" spans="1:17" s="4" customFormat="1" ht="91.8" customHeight="1" thickBot="1" x14ac:dyDescent="0.3">
      <c r="A12" s="194" t="s">
        <v>108</v>
      </c>
      <c r="B12" s="249" t="str">
        <f>IF(B3="","",(B3))</f>
        <v/>
      </c>
      <c r="C12" s="247" t="s">
        <v>26</v>
      </c>
      <c r="D12" s="249" t="str">
        <f>IF(D3="","",(D3))</f>
        <v/>
      </c>
      <c r="E12" s="195" t="s">
        <v>26</v>
      </c>
      <c r="F12" s="249" t="str">
        <f>IF(F3="","",(F3))</f>
        <v/>
      </c>
      <c r="G12" s="195" t="s">
        <v>26</v>
      </c>
      <c r="H12" s="249" t="str">
        <f>IF(H3="","",(H3))</f>
        <v/>
      </c>
      <c r="I12" s="195" t="s">
        <v>26</v>
      </c>
      <c r="J12" s="250"/>
    </row>
    <row r="13" spans="1:17" s="4" customFormat="1" ht="36.6" customHeight="1" thickTop="1" x14ac:dyDescent="0.25">
      <c r="A13" s="24" t="s">
        <v>304</v>
      </c>
      <c r="B13" s="40"/>
      <c r="C13" s="129" t="str">
        <f>IF(B13="","",IF(B13=0,"",(B13/B$6/$A$11)))</f>
        <v/>
      </c>
      <c r="D13" s="40"/>
      <c r="E13" s="129" t="str">
        <f>IF(D13="","",IF(D13=0,"",(D13/D$6/$A$11)))</f>
        <v/>
      </c>
      <c r="F13" s="40"/>
      <c r="G13" s="129" t="str">
        <f>IF(F13="","",IF(F13=0,"",(F13/F$6/$A$11)))</f>
        <v/>
      </c>
      <c r="H13" s="40"/>
      <c r="I13" s="129" t="str">
        <f>IF(H13="","",IF(H13=0,"",(H13/H$6/$A$11)))</f>
        <v/>
      </c>
      <c r="J13" s="278"/>
      <c r="K13" s="8"/>
      <c r="L13" s="8"/>
      <c r="M13" s="8"/>
    </row>
    <row r="14" spans="1:17" s="6" customFormat="1" ht="25.05" customHeight="1" x14ac:dyDescent="0.25">
      <c r="A14" s="94" t="s">
        <v>305</v>
      </c>
      <c r="B14" s="48">
        <f>B19+B63+B107+B123+B139+B154</f>
        <v>0</v>
      </c>
      <c r="C14" s="129" t="str">
        <f>IF(B14="","",IF(B14=0,"",(B14/B$6/$A$11)))</f>
        <v/>
      </c>
      <c r="D14" s="48">
        <f>D19+D63+D107+D123+D139+D154</f>
        <v>0</v>
      </c>
      <c r="E14" s="129" t="str">
        <f>IF(D14="","",IF(D14=0,"",(D14/D$6/$A$11)))</f>
        <v/>
      </c>
      <c r="F14" s="48">
        <f>F19+F63+F107+F123+F139+F154</f>
        <v>0</v>
      </c>
      <c r="G14" s="46" t="str">
        <f>IF(F14="","",IF(F14=0,"",(F14/F$6/$A$11)))</f>
        <v/>
      </c>
      <c r="H14" s="48">
        <f>H19+H63+H107+H123+H139+H154</f>
        <v>0</v>
      </c>
      <c r="I14" s="46" t="str">
        <f>IF(H14="","",IF(H14=0,"",(H14/H$6/$A$11)))</f>
        <v/>
      </c>
      <c r="J14" s="250"/>
    </row>
    <row r="15" spans="1:17" s="6" customFormat="1" ht="25.05" customHeight="1" x14ac:dyDescent="0.25">
      <c r="A15" s="95" t="s">
        <v>306</v>
      </c>
      <c r="B15" s="50"/>
      <c r="C15" s="51"/>
      <c r="D15" s="50"/>
      <c r="E15" s="51"/>
      <c r="F15" s="50"/>
      <c r="G15" s="51"/>
      <c r="H15" s="50"/>
      <c r="I15" s="51"/>
      <c r="J15" s="250"/>
    </row>
    <row r="16" spans="1:17" s="51" customFormat="1" ht="52.95" customHeight="1" thickBot="1" x14ac:dyDescent="0.35">
      <c r="A16" s="196" t="s">
        <v>109</v>
      </c>
      <c r="B16" s="201"/>
      <c r="C16" s="197"/>
      <c r="D16" s="201"/>
      <c r="E16" s="197"/>
      <c r="F16" s="201"/>
      <c r="G16" s="197"/>
      <c r="H16" s="201"/>
      <c r="I16" s="197"/>
      <c r="J16" s="250"/>
      <c r="K16" s="125"/>
      <c r="L16" s="125"/>
      <c r="M16" s="125"/>
    </row>
    <row r="17" spans="1:10" s="6" customFormat="1" ht="25.05" customHeight="1" thickTop="1" x14ac:dyDescent="0.25">
      <c r="A17" s="44"/>
      <c r="B17" s="189"/>
      <c r="C17" s="52"/>
      <c r="D17" s="189"/>
      <c r="E17" s="52"/>
      <c r="F17" s="189"/>
      <c r="G17" s="52"/>
      <c r="H17" s="189"/>
      <c r="I17" s="52"/>
      <c r="J17" s="252"/>
    </row>
    <row r="18" spans="1:10" s="6" customFormat="1" ht="25.05" customHeight="1" x14ac:dyDescent="0.25">
      <c r="A18" s="68" t="s">
        <v>110</v>
      </c>
      <c r="B18" s="44"/>
      <c r="C18" s="54"/>
      <c r="D18" s="44"/>
      <c r="E18" s="54"/>
      <c r="F18" s="44"/>
      <c r="G18" s="54"/>
      <c r="H18" s="44"/>
      <c r="I18" s="54"/>
      <c r="J18" s="250"/>
    </row>
    <row r="19" spans="1:10" s="6" customFormat="1" ht="25.05" customHeight="1" x14ac:dyDescent="0.25">
      <c r="A19" s="18" t="s">
        <v>307</v>
      </c>
      <c r="B19" s="22"/>
      <c r="C19" s="46" t="str">
        <f t="shared" ref="C19:C25" si="0">IF(B19="","",IF(B19=0,"",(B19/B$6/$A$11)))</f>
        <v/>
      </c>
      <c r="D19" s="203"/>
      <c r="E19" s="46" t="str">
        <f t="shared" ref="E19:E25" si="1">IF(D19="","",IF(D19=0,"",(D19/D$6/$A$11)))</f>
        <v/>
      </c>
      <c r="F19" s="22"/>
      <c r="G19" s="204" t="str">
        <f t="shared" ref="G19:G25" si="2">IF(F19="","",IF(F19=0,"",(F19/F$6/$A$11)))</f>
        <v/>
      </c>
      <c r="H19" s="22"/>
      <c r="I19" s="46" t="str">
        <f t="shared" ref="I19:I25" si="3">IF(H19="","",IF(H19=0,"",(H19/H$6/$A$11)))</f>
        <v/>
      </c>
      <c r="J19" s="250"/>
    </row>
    <row r="20" spans="1:10" s="6" customFormat="1" ht="25.05" customHeight="1" x14ac:dyDescent="0.25">
      <c r="A20" s="18" t="s">
        <v>51</v>
      </c>
      <c r="B20" s="16"/>
      <c r="C20" s="129" t="str">
        <f t="shared" si="0"/>
        <v/>
      </c>
      <c r="D20" s="16"/>
      <c r="E20" s="129" t="str">
        <f t="shared" si="1"/>
        <v/>
      </c>
      <c r="F20" s="16"/>
      <c r="G20" s="46" t="str">
        <f t="shared" si="2"/>
        <v/>
      </c>
      <c r="H20" s="16"/>
      <c r="I20" s="46" t="str">
        <f t="shared" si="3"/>
        <v/>
      </c>
      <c r="J20" s="250"/>
    </row>
    <row r="21" spans="1:10" s="6" customFormat="1" ht="25.05" customHeight="1" x14ac:dyDescent="0.25">
      <c r="A21" s="18" t="s">
        <v>111</v>
      </c>
      <c r="B21" s="16"/>
      <c r="C21" s="129" t="str">
        <f t="shared" si="0"/>
        <v/>
      </c>
      <c r="D21" s="16"/>
      <c r="E21" s="129" t="str">
        <f t="shared" si="1"/>
        <v/>
      </c>
      <c r="F21" s="16"/>
      <c r="G21" s="46" t="str">
        <f t="shared" si="2"/>
        <v/>
      </c>
      <c r="H21" s="16"/>
      <c r="I21" s="46" t="str">
        <f t="shared" si="3"/>
        <v/>
      </c>
      <c r="J21" s="250"/>
    </row>
    <row r="22" spans="1:10" ht="25.05" customHeight="1" x14ac:dyDescent="0.3">
      <c r="A22" s="18" t="s">
        <v>32</v>
      </c>
      <c r="B22" s="16"/>
      <c r="C22" s="129" t="str">
        <f t="shared" si="0"/>
        <v/>
      </c>
      <c r="D22" s="16"/>
      <c r="E22" s="129" t="str">
        <f t="shared" si="1"/>
        <v/>
      </c>
      <c r="F22" s="16"/>
      <c r="G22" s="46" t="str">
        <f t="shared" si="2"/>
        <v/>
      </c>
      <c r="H22" s="16"/>
      <c r="I22" s="46" t="str">
        <f t="shared" si="3"/>
        <v/>
      </c>
      <c r="J22" s="253"/>
    </row>
    <row r="23" spans="1:10" s="6" customFormat="1" ht="25.05" customHeight="1" x14ac:dyDescent="0.25">
      <c r="A23" s="18" t="s">
        <v>12</v>
      </c>
      <c r="B23" s="16"/>
      <c r="C23" s="129" t="str">
        <f t="shared" si="0"/>
        <v/>
      </c>
      <c r="D23" s="16"/>
      <c r="E23" s="129" t="str">
        <f t="shared" si="1"/>
        <v/>
      </c>
      <c r="F23" s="16"/>
      <c r="G23" s="46" t="str">
        <f t="shared" si="2"/>
        <v/>
      </c>
      <c r="H23" s="16"/>
      <c r="I23" s="46" t="str">
        <f t="shared" si="3"/>
        <v/>
      </c>
      <c r="J23" s="252"/>
    </row>
    <row r="24" spans="1:10" s="6" customFormat="1" ht="25.05" customHeight="1" x14ac:dyDescent="0.3">
      <c r="A24" s="104" t="s">
        <v>0</v>
      </c>
      <c r="B24" s="16"/>
      <c r="C24" s="129" t="str">
        <f t="shared" si="0"/>
        <v/>
      </c>
      <c r="D24" s="16"/>
      <c r="E24" s="129" t="str">
        <f t="shared" si="1"/>
        <v/>
      </c>
      <c r="F24" s="16"/>
      <c r="G24" s="46" t="str">
        <f t="shared" si="2"/>
        <v/>
      </c>
      <c r="H24" s="16"/>
      <c r="I24" s="46" t="str">
        <f t="shared" si="3"/>
        <v/>
      </c>
      <c r="J24" s="253"/>
    </row>
    <row r="25" spans="1:10" s="6" customFormat="1" ht="25.05" customHeight="1" x14ac:dyDescent="0.25">
      <c r="A25" s="105" t="s">
        <v>69</v>
      </c>
      <c r="B25" s="55">
        <f>SUM(B19:B24)</f>
        <v>0</v>
      </c>
      <c r="C25" s="129" t="str">
        <f t="shared" si="0"/>
        <v/>
      </c>
      <c r="D25" s="55">
        <f>SUM(D19:D24)</f>
        <v>0</v>
      </c>
      <c r="E25" s="129" t="str">
        <f t="shared" si="1"/>
        <v/>
      </c>
      <c r="F25" s="55">
        <f>SUM(F19:F24)</f>
        <v>0</v>
      </c>
      <c r="G25" s="46" t="str">
        <f t="shared" si="2"/>
        <v/>
      </c>
      <c r="H25" s="55">
        <f>SUM(H19:H24)</f>
        <v>0</v>
      </c>
      <c r="I25" s="46" t="str">
        <f t="shared" si="3"/>
        <v/>
      </c>
      <c r="J25" s="250"/>
    </row>
    <row r="26" spans="1:10" s="6" customFormat="1" ht="38.4" customHeight="1" x14ac:dyDescent="0.25">
      <c r="A26" s="110" t="s">
        <v>178</v>
      </c>
      <c r="B26" s="14"/>
      <c r="C26" s="14"/>
      <c r="D26" s="14"/>
      <c r="E26" s="14"/>
      <c r="F26" s="14"/>
      <c r="G26" s="14"/>
      <c r="H26" s="14"/>
      <c r="I26" s="14"/>
      <c r="J26" s="250"/>
    </row>
    <row r="27" spans="1:10" s="6" customFormat="1" ht="25.05" customHeight="1" x14ac:dyDescent="0.25">
      <c r="A27" s="18" t="s">
        <v>308</v>
      </c>
      <c r="B27" s="22"/>
      <c r="C27" s="46" t="str">
        <f t="shared" ref="C27:C42" si="4">IF(B27="","",IF(B27=0,"",(B27/B$6/$A$11)))</f>
        <v/>
      </c>
      <c r="D27" s="203"/>
      <c r="E27" s="46" t="str">
        <f t="shared" ref="E27:E42" si="5">IF(D27="","",IF(D27=0,"",(D27/D$6/$A$11)))</f>
        <v/>
      </c>
      <c r="F27" s="203"/>
      <c r="G27" s="46" t="str">
        <f t="shared" ref="G27:G42" si="6">IF(F27="","",IF(F27=0,"",(F27/F$6/$A$11)))</f>
        <v/>
      </c>
      <c r="H27" s="22"/>
      <c r="I27" s="46" t="str">
        <f t="shared" ref="I27:I42" si="7">IF(H27="","",IF(H27=0,"",(H27/H$6/$A$11)))</f>
        <v/>
      </c>
      <c r="J27" s="250"/>
    </row>
    <row r="28" spans="1:10" s="6" customFormat="1" ht="25.05" customHeight="1" x14ac:dyDescent="0.25">
      <c r="A28" s="18" t="s">
        <v>1</v>
      </c>
      <c r="B28" s="16"/>
      <c r="C28" s="129" t="str">
        <f t="shared" si="4"/>
        <v/>
      </c>
      <c r="D28" s="16"/>
      <c r="E28" s="129" t="str">
        <f t="shared" si="5"/>
        <v/>
      </c>
      <c r="F28" s="16"/>
      <c r="G28" s="46" t="str">
        <f t="shared" si="6"/>
        <v/>
      </c>
      <c r="H28" s="16"/>
      <c r="I28" s="46" t="str">
        <f t="shared" si="7"/>
        <v/>
      </c>
      <c r="J28" s="250"/>
    </row>
    <row r="29" spans="1:10" s="6" customFormat="1" ht="25.05" customHeight="1" x14ac:dyDescent="0.25">
      <c r="A29" s="18" t="s">
        <v>112</v>
      </c>
      <c r="B29" s="16"/>
      <c r="C29" s="129" t="str">
        <f t="shared" si="4"/>
        <v/>
      </c>
      <c r="D29" s="16"/>
      <c r="E29" s="129" t="str">
        <f t="shared" si="5"/>
        <v/>
      </c>
      <c r="F29" s="16"/>
      <c r="G29" s="46" t="str">
        <f t="shared" si="6"/>
        <v/>
      </c>
      <c r="H29" s="16"/>
      <c r="I29" s="46" t="str">
        <f t="shared" si="7"/>
        <v/>
      </c>
      <c r="J29" s="250"/>
    </row>
    <row r="30" spans="1:10" s="6" customFormat="1" ht="25.05" customHeight="1" x14ac:dyDescent="0.25">
      <c r="A30" s="18" t="s">
        <v>2</v>
      </c>
      <c r="B30" s="16"/>
      <c r="C30" s="129" t="str">
        <f t="shared" si="4"/>
        <v/>
      </c>
      <c r="D30" s="16"/>
      <c r="E30" s="129" t="str">
        <f t="shared" si="5"/>
        <v/>
      </c>
      <c r="F30" s="16"/>
      <c r="G30" s="46" t="str">
        <f t="shared" si="6"/>
        <v/>
      </c>
      <c r="H30" s="16"/>
      <c r="I30" s="46" t="str">
        <f t="shared" si="7"/>
        <v/>
      </c>
      <c r="J30" s="250"/>
    </row>
    <row r="31" spans="1:10" s="6" customFormat="1" ht="25.05" customHeight="1" x14ac:dyDescent="0.25">
      <c r="A31" s="18" t="s">
        <v>3</v>
      </c>
      <c r="B31" s="16"/>
      <c r="C31" s="129" t="str">
        <f t="shared" si="4"/>
        <v/>
      </c>
      <c r="D31" s="16"/>
      <c r="E31" s="129" t="str">
        <f t="shared" si="5"/>
        <v/>
      </c>
      <c r="F31" s="16"/>
      <c r="G31" s="46" t="str">
        <f t="shared" si="6"/>
        <v/>
      </c>
      <c r="H31" s="16"/>
      <c r="I31" s="46" t="str">
        <f t="shared" si="7"/>
        <v/>
      </c>
      <c r="J31" s="250"/>
    </row>
    <row r="32" spans="1:10" s="6" customFormat="1" ht="25.05" customHeight="1" x14ac:dyDescent="0.25">
      <c r="A32" s="18" t="s">
        <v>4</v>
      </c>
      <c r="B32" s="16"/>
      <c r="C32" s="129" t="str">
        <f t="shared" si="4"/>
        <v/>
      </c>
      <c r="D32" s="16"/>
      <c r="E32" s="129" t="str">
        <f t="shared" si="5"/>
        <v/>
      </c>
      <c r="F32" s="16"/>
      <c r="G32" s="46" t="str">
        <f t="shared" si="6"/>
        <v/>
      </c>
      <c r="H32" s="16"/>
      <c r="I32" s="46" t="str">
        <f t="shared" si="7"/>
        <v/>
      </c>
      <c r="J32" s="250"/>
    </row>
    <row r="33" spans="1:10" s="6" customFormat="1" ht="25.05" customHeight="1" x14ac:dyDescent="0.25">
      <c r="A33" s="18" t="s">
        <v>5</v>
      </c>
      <c r="B33" s="16"/>
      <c r="C33" s="129" t="str">
        <f t="shared" si="4"/>
        <v/>
      </c>
      <c r="D33" s="16"/>
      <c r="E33" s="129" t="str">
        <f t="shared" si="5"/>
        <v/>
      </c>
      <c r="F33" s="16"/>
      <c r="G33" s="46" t="str">
        <f t="shared" si="6"/>
        <v/>
      </c>
      <c r="H33" s="16"/>
      <c r="I33" s="46" t="str">
        <f t="shared" si="7"/>
        <v/>
      </c>
      <c r="J33" s="250"/>
    </row>
    <row r="34" spans="1:10" s="6" customFormat="1" ht="25.05" customHeight="1" x14ac:dyDescent="0.25">
      <c r="A34" s="18" t="s">
        <v>6</v>
      </c>
      <c r="B34" s="16"/>
      <c r="C34" s="129" t="str">
        <f t="shared" si="4"/>
        <v/>
      </c>
      <c r="D34" s="16"/>
      <c r="E34" s="129" t="str">
        <f t="shared" si="5"/>
        <v/>
      </c>
      <c r="F34" s="16"/>
      <c r="G34" s="46" t="str">
        <f t="shared" si="6"/>
        <v/>
      </c>
      <c r="H34" s="16"/>
      <c r="I34" s="46" t="str">
        <f t="shared" si="7"/>
        <v/>
      </c>
      <c r="J34" s="250"/>
    </row>
    <row r="35" spans="1:10" s="6" customFormat="1" ht="25.05" customHeight="1" x14ac:dyDescent="0.25">
      <c r="A35" s="18" t="s">
        <v>7</v>
      </c>
      <c r="B35" s="16"/>
      <c r="C35" s="129" t="str">
        <f t="shared" si="4"/>
        <v/>
      </c>
      <c r="D35" s="16"/>
      <c r="E35" s="129" t="str">
        <f t="shared" si="5"/>
        <v/>
      </c>
      <c r="F35" s="16"/>
      <c r="G35" s="46" t="str">
        <f t="shared" si="6"/>
        <v/>
      </c>
      <c r="H35" s="16"/>
      <c r="I35" s="46" t="str">
        <f t="shared" si="7"/>
        <v/>
      </c>
      <c r="J35" s="250"/>
    </row>
    <row r="36" spans="1:10" s="6" customFormat="1" ht="25.05" customHeight="1" x14ac:dyDescent="0.25">
      <c r="A36" s="18" t="s">
        <v>8</v>
      </c>
      <c r="B36" s="16"/>
      <c r="C36" s="129" t="str">
        <f t="shared" si="4"/>
        <v/>
      </c>
      <c r="D36" s="16"/>
      <c r="E36" s="129" t="str">
        <f t="shared" si="5"/>
        <v/>
      </c>
      <c r="F36" s="16"/>
      <c r="G36" s="46" t="str">
        <f t="shared" si="6"/>
        <v/>
      </c>
      <c r="H36" s="16"/>
      <c r="I36" s="46" t="str">
        <f t="shared" si="7"/>
        <v/>
      </c>
      <c r="J36" s="250"/>
    </row>
    <row r="37" spans="1:10" s="6" customFormat="1" ht="25.05" customHeight="1" x14ac:dyDescent="0.25">
      <c r="A37" s="18" t="s">
        <v>9</v>
      </c>
      <c r="B37" s="16"/>
      <c r="C37" s="129" t="str">
        <f t="shared" si="4"/>
        <v/>
      </c>
      <c r="D37" s="16"/>
      <c r="E37" s="129" t="str">
        <f t="shared" si="5"/>
        <v/>
      </c>
      <c r="F37" s="16"/>
      <c r="G37" s="46" t="str">
        <f t="shared" si="6"/>
        <v/>
      </c>
      <c r="H37" s="16"/>
      <c r="I37" s="46" t="str">
        <f t="shared" si="7"/>
        <v/>
      </c>
      <c r="J37" s="250"/>
    </row>
    <row r="38" spans="1:10" s="6" customFormat="1" ht="25.05" customHeight="1" x14ac:dyDescent="0.25">
      <c r="A38" s="18" t="s">
        <v>51</v>
      </c>
      <c r="B38" s="16"/>
      <c r="C38" s="129" t="str">
        <f t="shared" si="4"/>
        <v/>
      </c>
      <c r="D38" s="16"/>
      <c r="E38" s="129" t="str">
        <f t="shared" si="5"/>
        <v/>
      </c>
      <c r="F38" s="16"/>
      <c r="G38" s="46" t="str">
        <f t="shared" si="6"/>
        <v/>
      </c>
      <c r="H38" s="16"/>
      <c r="I38" s="46" t="str">
        <f t="shared" si="7"/>
        <v/>
      </c>
      <c r="J38" s="250"/>
    </row>
    <row r="39" spans="1:10" s="6" customFormat="1" ht="25.05" customHeight="1" x14ac:dyDescent="0.25">
      <c r="A39" s="18" t="s">
        <v>10</v>
      </c>
      <c r="B39" s="16"/>
      <c r="C39" s="129" t="str">
        <f t="shared" si="4"/>
        <v/>
      </c>
      <c r="D39" s="16"/>
      <c r="E39" s="129" t="str">
        <f t="shared" si="5"/>
        <v/>
      </c>
      <c r="F39" s="16"/>
      <c r="G39" s="46" t="str">
        <f t="shared" si="6"/>
        <v/>
      </c>
      <c r="H39" s="16"/>
      <c r="I39" s="46" t="str">
        <f t="shared" si="7"/>
        <v/>
      </c>
      <c r="J39" s="250"/>
    </row>
    <row r="40" spans="1:10" s="6" customFormat="1" ht="25.05" customHeight="1" x14ac:dyDescent="0.25">
      <c r="A40" s="18" t="s">
        <v>309</v>
      </c>
      <c r="B40" s="22"/>
      <c r="C40" s="129" t="str">
        <f t="shared" si="4"/>
        <v/>
      </c>
      <c r="D40" s="22"/>
      <c r="E40" s="129" t="str">
        <f t="shared" si="5"/>
        <v/>
      </c>
      <c r="F40" s="22"/>
      <c r="G40" s="46" t="str">
        <f t="shared" si="6"/>
        <v/>
      </c>
      <c r="H40" s="22"/>
      <c r="I40" s="46" t="str">
        <f t="shared" si="7"/>
        <v/>
      </c>
      <c r="J40" s="250"/>
    </row>
    <row r="41" spans="1:10" s="6" customFormat="1" ht="25.05" customHeight="1" x14ac:dyDescent="0.25">
      <c r="A41" s="18" t="s">
        <v>310</v>
      </c>
      <c r="B41" s="22"/>
      <c r="C41" s="129" t="str">
        <f t="shared" si="4"/>
        <v/>
      </c>
      <c r="D41" s="22"/>
      <c r="E41" s="129" t="str">
        <f t="shared" si="5"/>
        <v/>
      </c>
      <c r="F41" s="22"/>
      <c r="G41" s="46" t="str">
        <f t="shared" si="6"/>
        <v/>
      </c>
      <c r="H41" s="22"/>
      <c r="I41" s="46" t="str">
        <f t="shared" si="7"/>
        <v/>
      </c>
      <c r="J41" s="250"/>
    </row>
    <row r="42" spans="1:10" s="6" customFormat="1" ht="25.05" customHeight="1" x14ac:dyDescent="0.25">
      <c r="A42" s="216" t="s">
        <v>43</v>
      </c>
      <c r="B42" s="16"/>
      <c r="C42" s="129" t="str">
        <f t="shared" si="4"/>
        <v/>
      </c>
      <c r="D42" s="16"/>
      <c r="E42" s="129" t="str">
        <f t="shared" si="5"/>
        <v/>
      </c>
      <c r="F42" s="16"/>
      <c r="G42" s="46" t="str">
        <f t="shared" si="6"/>
        <v/>
      </c>
      <c r="H42" s="16"/>
      <c r="I42" s="46" t="str">
        <f t="shared" si="7"/>
        <v/>
      </c>
      <c r="J42" s="250"/>
    </row>
    <row r="43" spans="1:10" s="6" customFormat="1" ht="25.05" customHeight="1" x14ac:dyDescent="0.25">
      <c r="A43" s="132" t="s">
        <v>11</v>
      </c>
      <c r="B43" s="16"/>
      <c r="C43" s="129"/>
      <c r="D43" s="16"/>
      <c r="E43" s="129"/>
      <c r="F43" s="16"/>
      <c r="G43" s="46"/>
      <c r="H43" s="16"/>
      <c r="I43" s="46"/>
      <c r="J43" s="254"/>
    </row>
    <row r="44" spans="1:10" s="7" customFormat="1" ht="25.05" customHeight="1" x14ac:dyDescent="0.25">
      <c r="A44" s="215" t="s">
        <v>70</v>
      </c>
      <c r="B44" s="55">
        <f>SUM(B27:B43)</f>
        <v>0</v>
      </c>
      <c r="C44" s="129" t="str">
        <f>IF(B44="","",IF(B44=0,"",(B44/B$6/$A$11)))</f>
        <v/>
      </c>
      <c r="D44" s="55">
        <f>SUM(D27:D43)</f>
        <v>0</v>
      </c>
      <c r="E44" s="129" t="str">
        <f>IF(D44="","",IF(D44=0,"",(D44/D$6/$A$11)))</f>
        <v/>
      </c>
      <c r="F44" s="55">
        <f>SUM(F27:F43)</f>
        <v>0</v>
      </c>
      <c r="G44" s="46" t="str">
        <f>IF(F44="","",IF(F44=0,"",(F44/F$6/$A$11)))</f>
        <v/>
      </c>
      <c r="H44" s="55">
        <f>SUM(H27:H43)</f>
        <v>0</v>
      </c>
      <c r="I44" s="46" t="str">
        <f>IF(H44="","",IF(H44=0,"",(H44/H$6/$A$11)))</f>
        <v/>
      </c>
      <c r="J44" s="250"/>
    </row>
    <row r="45" spans="1:10" ht="33" customHeight="1" x14ac:dyDescent="0.25">
      <c r="A45" s="110" t="s">
        <v>114</v>
      </c>
      <c r="B45" s="14"/>
      <c r="C45" s="14"/>
      <c r="D45" s="14"/>
      <c r="E45" s="14"/>
      <c r="F45" s="14"/>
      <c r="G45" s="14"/>
      <c r="H45" s="14"/>
      <c r="I45" s="14"/>
    </row>
    <row r="46" spans="1:10" s="6" customFormat="1" ht="25.05" customHeight="1" x14ac:dyDescent="0.25">
      <c r="A46" s="18" t="s">
        <v>115</v>
      </c>
      <c r="B46" s="16"/>
      <c r="C46" s="46" t="str">
        <f>IF(B46="","",IF(B46=0,"",(B46/B$6/$A$11)))</f>
        <v/>
      </c>
      <c r="D46" s="205"/>
      <c r="E46" s="46" t="str">
        <f>IF(D46="","",IF(D46=0,"",(D46/D$6/$A$11)))</f>
        <v/>
      </c>
      <c r="F46" s="205"/>
      <c r="G46" s="46" t="str">
        <f>IF(F46="","",IF(F46=0,"",(F46/F$6/$A$11)))</f>
        <v/>
      </c>
      <c r="H46" s="16"/>
      <c r="I46" s="46" t="str">
        <f>IF(H46="","",IF(H46=0,"",(H46/H$6/$A$11)))</f>
        <v/>
      </c>
      <c r="J46" s="250"/>
    </row>
    <row r="47" spans="1:10" s="6" customFormat="1" ht="25.05" customHeight="1" x14ac:dyDescent="0.25">
      <c r="A47" s="18" t="s">
        <v>116</v>
      </c>
      <c r="B47" s="16"/>
      <c r="C47" s="129" t="str">
        <f>IF(B47="","",IF(B47=0,"",(B47/B$6/$A$11)))</f>
        <v/>
      </c>
      <c r="D47" s="16"/>
      <c r="E47" s="129" t="str">
        <f>IF(D47="","",IF(D47=0,"",(D47/D$6/$A$11)))</f>
        <v/>
      </c>
      <c r="F47" s="16"/>
      <c r="G47" s="46" t="str">
        <f>IF(F47="","",IF(F47=0,"",(F47/F$6/$A$11)))</f>
        <v/>
      </c>
      <c r="H47" s="16"/>
      <c r="I47" s="46" t="str">
        <f>IF(H47="","",IF(H47=0,"",(H47/H$6/$A$11)))</f>
        <v/>
      </c>
      <c r="J47" s="250"/>
    </row>
    <row r="48" spans="1:10" ht="25.05" customHeight="1" x14ac:dyDescent="0.25">
      <c r="A48" s="104" t="s">
        <v>18</v>
      </c>
      <c r="B48" s="16"/>
      <c r="C48" s="129" t="str">
        <f>IF(B48="","",IF(B48=0,"",(B48/B$6/$A$11)))</f>
        <v/>
      </c>
      <c r="D48" s="16"/>
      <c r="E48" s="129" t="str">
        <f>IF(D48="","",IF(D48=0,"",(D48/D$6/$A$11)))</f>
        <v/>
      </c>
      <c r="F48" s="16"/>
      <c r="G48" s="46" t="str">
        <f>IF(F48="","",IF(F48=0,"",(F48/F$6/$A$11)))</f>
        <v/>
      </c>
      <c r="H48" s="16"/>
      <c r="I48" s="46" t="str">
        <f>IF(H48="","",IF(H48=0,"",(H48/H$6/$A$11)))</f>
        <v/>
      </c>
    </row>
    <row r="49" spans="1:10" s="6" customFormat="1" ht="25.05" customHeight="1" x14ac:dyDescent="0.25">
      <c r="A49" s="105" t="s">
        <v>117</v>
      </c>
      <c r="B49" s="55">
        <f>SUM(B46:B48)</f>
        <v>0</v>
      </c>
      <c r="C49" s="129" t="str">
        <f>IF(B49="","",IF(B49=0,"",(B49/B$6/$A$11)))</f>
        <v/>
      </c>
      <c r="D49" s="55">
        <f>SUM(D46:D48)</f>
        <v>0</v>
      </c>
      <c r="E49" s="129" t="str">
        <f>IF(D49="","",IF(D49=0,"",(D49/D$6/$A$11)))</f>
        <v/>
      </c>
      <c r="F49" s="55">
        <f>SUM(F46:F48)</f>
        <v>0</v>
      </c>
      <c r="G49" s="46" t="str">
        <f>IF(F49="","",IF(F49=0,"",(F49/F$6/$A$11)))</f>
        <v/>
      </c>
      <c r="H49" s="55">
        <f>SUM(H46:H48)</f>
        <v>0</v>
      </c>
      <c r="I49" s="46" t="str">
        <f>IF(H49="","",IF(H49=0,"",(H49/H$6/$A$11)))</f>
        <v/>
      </c>
      <c r="J49" s="250"/>
    </row>
    <row r="50" spans="1:10" s="6" customFormat="1" ht="40.200000000000003" customHeight="1" x14ac:dyDescent="0.25">
      <c r="A50" s="110" t="s">
        <v>118</v>
      </c>
      <c r="B50" s="14"/>
      <c r="C50" s="14"/>
      <c r="D50" s="14"/>
      <c r="E50" s="14"/>
      <c r="F50" s="14"/>
      <c r="G50" s="14"/>
      <c r="H50" s="14"/>
      <c r="I50" s="14"/>
      <c r="J50" s="250"/>
    </row>
    <row r="51" spans="1:10" s="6" customFormat="1" ht="25.05" customHeight="1" x14ac:dyDescent="0.25">
      <c r="A51" s="18" t="s">
        <v>460</v>
      </c>
      <c r="B51" s="16"/>
      <c r="C51" s="46" t="str">
        <f t="shared" ref="C51:C60" si="8">IF(B51="","",IF(B51=0,"",(B51/B$6/$A$11)))</f>
        <v/>
      </c>
      <c r="D51" s="205"/>
      <c r="E51" s="46" t="str">
        <f t="shared" ref="E51:E60" si="9">IF(D51="","",IF(D51=0,"",(D51/D$6/$A$11)))</f>
        <v/>
      </c>
      <c r="F51" s="205"/>
      <c r="G51" s="46" t="str">
        <f t="shared" ref="G51:G60" si="10">IF(F51="","",IF(F51=0,"",(F51/F$6/$A$11)))</f>
        <v/>
      </c>
      <c r="H51" s="16"/>
      <c r="I51" s="46" t="str">
        <f t="shared" ref="I51:I60" si="11">IF(H51="","",IF(H51=0,"",(H51/H$6/$A$11)))</f>
        <v/>
      </c>
      <c r="J51" s="250"/>
    </row>
    <row r="52" spans="1:10" s="6" customFormat="1" ht="25.05" customHeight="1" x14ac:dyDescent="0.25">
      <c r="A52" s="18" t="s">
        <v>45</v>
      </c>
      <c r="B52" s="16"/>
      <c r="C52" s="46" t="str">
        <f t="shared" si="8"/>
        <v/>
      </c>
      <c r="D52" s="205"/>
      <c r="E52" s="46" t="str">
        <f t="shared" si="9"/>
        <v/>
      </c>
      <c r="F52" s="205"/>
      <c r="G52" s="46" t="str">
        <f t="shared" si="10"/>
        <v/>
      </c>
      <c r="H52" s="16"/>
      <c r="I52" s="46" t="str">
        <f t="shared" si="11"/>
        <v/>
      </c>
      <c r="J52" s="250"/>
    </row>
    <row r="53" spans="1:10" s="6" customFormat="1" ht="25.05" customHeight="1" x14ac:dyDescent="0.25">
      <c r="A53" s="18" t="s">
        <v>119</v>
      </c>
      <c r="B53" s="16"/>
      <c r="C53" s="129" t="str">
        <f t="shared" si="8"/>
        <v/>
      </c>
      <c r="D53" s="16"/>
      <c r="E53" s="129" t="str">
        <f t="shared" si="9"/>
        <v/>
      </c>
      <c r="F53" s="16"/>
      <c r="G53" s="46" t="str">
        <f t="shared" si="10"/>
        <v/>
      </c>
      <c r="H53" s="16"/>
      <c r="I53" s="46" t="str">
        <f t="shared" si="11"/>
        <v/>
      </c>
      <c r="J53" s="250"/>
    </row>
    <row r="54" spans="1:10" s="6" customFormat="1" ht="25.05" customHeight="1" x14ac:dyDescent="0.25">
      <c r="A54" s="18" t="s">
        <v>17</v>
      </c>
      <c r="B54" s="16"/>
      <c r="C54" s="129" t="str">
        <f t="shared" si="8"/>
        <v/>
      </c>
      <c r="D54" s="16"/>
      <c r="E54" s="129" t="str">
        <f t="shared" si="9"/>
        <v/>
      </c>
      <c r="F54" s="16"/>
      <c r="G54" s="46" t="str">
        <f t="shared" si="10"/>
        <v/>
      </c>
      <c r="H54" s="16"/>
      <c r="I54" s="46" t="str">
        <f t="shared" si="11"/>
        <v/>
      </c>
      <c r="J54" s="250"/>
    </row>
    <row r="55" spans="1:10" s="6" customFormat="1" ht="25.05" customHeight="1" x14ac:dyDescent="0.25">
      <c r="A55" s="18" t="s">
        <v>428</v>
      </c>
      <c r="B55" s="16"/>
      <c r="C55" s="129" t="str">
        <f t="shared" si="8"/>
        <v/>
      </c>
      <c r="D55" s="16"/>
      <c r="E55" s="129" t="str">
        <f t="shared" si="9"/>
        <v/>
      </c>
      <c r="F55" s="16"/>
      <c r="G55" s="46" t="str">
        <f t="shared" si="10"/>
        <v/>
      </c>
      <c r="H55" s="16"/>
      <c r="I55" s="46" t="str">
        <f t="shared" si="11"/>
        <v/>
      </c>
      <c r="J55" s="250"/>
    </row>
    <row r="56" spans="1:10" s="6" customFormat="1" ht="25.05" customHeight="1" x14ac:dyDescent="0.25">
      <c r="A56" s="127" t="s">
        <v>129</v>
      </c>
      <c r="B56" s="128">
        <f>SUM(B51:B55)</f>
        <v>0</v>
      </c>
      <c r="C56" s="129" t="str">
        <f t="shared" si="8"/>
        <v/>
      </c>
      <c r="D56" s="128">
        <f>SUM(D51:D55)</f>
        <v>0</v>
      </c>
      <c r="E56" s="129" t="str">
        <f t="shared" si="9"/>
        <v/>
      </c>
      <c r="F56" s="128">
        <f>SUM(F51:F55)</f>
        <v>0</v>
      </c>
      <c r="G56" s="46" t="str">
        <f t="shared" si="10"/>
        <v/>
      </c>
      <c r="H56" s="128">
        <f>SUM(H51:H55)</f>
        <v>0</v>
      </c>
      <c r="I56" s="46" t="str">
        <f t="shared" si="11"/>
        <v/>
      </c>
      <c r="J56" s="250"/>
    </row>
    <row r="57" spans="1:10" s="6" customFormat="1" ht="25.05" customHeight="1" thickBot="1" x14ac:dyDescent="0.3">
      <c r="A57" s="107" t="s">
        <v>411</v>
      </c>
      <c r="B57" s="56">
        <f>B44+B56</f>
        <v>0</v>
      </c>
      <c r="C57" s="208" t="str">
        <f t="shared" si="8"/>
        <v/>
      </c>
      <c r="D57" s="56">
        <f>D44+D56</f>
        <v>0</v>
      </c>
      <c r="E57" s="208" t="str">
        <f t="shared" si="9"/>
        <v/>
      </c>
      <c r="F57" s="56">
        <f>F44+F56</f>
        <v>0</v>
      </c>
      <c r="G57" s="208" t="str">
        <f t="shared" si="10"/>
        <v/>
      </c>
      <c r="H57" s="56">
        <f>H44+H56</f>
        <v>0</v>
      </c>
      <c r="I57" s="208" t="str">
        <f t="shared" si="11"/>
        <v/>
      </c>
      <c r="J57" s="250"/>
    </row>
    <row r="58" spans="1:10" s="6" customFormat="1" ht="36.6" customHeight="1" thickTop="1" x14ac:dyDescent="0.25">
      <c r="A58" s="132" t="s">
        <v>120</v>
      </c>
      <c r="B58" s="167">
        <f>B25+B49-B57</f>
        <v>0</v>
      </c>
      <c r="C58" s="129" t="str">
        <f t="shared" si="8"/>
        <v/>
      </c>
      <c r="D58" s="167">
        <f>D25+D49-D57</f>
        <v>0</v>
      </c>
      <c r="E58" s="129" t="str">
        <f t="shared" si="9"/>
        <v/>
      </c>
      <c r="F58" s="167">
        <f>F25+F49-F57</f>
        <v>0</v>
      </c>
      <c r="G58" s="129" t="str">
        <f t="shared" si="10"/>
        <v/>
      </c>
      <c r="H58" s="167">
        <f>H25+H49-H57</f>
        <v>0</v>
      </c>
      <c r="I58" s="129" t="str">
        <f t="shared" si="11"/>
        <v/>
      </c>
      <c r="J58" s="254"/>
    </row>
    <row r="59" spans="1:10" s="6" customFormat="1" ht="36.6" customHeight="1" x14ac:dyDescent="0.25">
      <c r="A59" s="135" t="s">
        <v>121</v>
      </c>
      <c r="B59" s="16">
        <f>'Vuosi 2018'!B60</f>
        <v>0</v>
      </c>
      <c r="C59" s="129" t="str">
        <f t="shared" si="8"/>
        <v/>
      </c>
      <c r="D59" s="16">
        <f>'Vuosi 2018'!D60</f>
        <v>0</v>
      </c>
      <c r="E59" s="129" t="str">
        <f t="shared" si="9"/>
        <v/>
      </c>
      <c r="F59" s="16">
        <f>'Vuosi 2018'!F60</f>
        <v>0</v>
      </c>
      <c r="G59" s="46" t="str">
        <f t="shared" si="10"/>
        <v/>
      </c>
      <c r="H59" s="16">
        <f>'Vuosi 2018'!H60</f>
        <v>0</v>
      </c>
      <c r="I59" s="46" t="str">
        <f t="shared" si="11"/>
        <v/>
      </c>
      <c r="J59" s="250"/>
    </row>
    <row r="60" spans="1:10" s="7" customFormat="1" ht="36.6" customHeight="1" x14ac:dyDescent="0.25">
      <c r="A60" s="135" t="s">
        <v>311</v>
      </c>
      <c r="B60" s="164">
        <f>B58+B59</f>
        <v>0</v>
      </c>
      <c r="C60" s="129" t="str">
        <f t="shared" si="8"/>
        <v/>
      </c>
      <c r="D60" s="165">
        <f>D58+D59</f>
        <v>0</v>
      </c>
      <c r="E60" s="129" t="str">
        <f t="shared" si="9"/>
        <v/>
      </c>
      <c r="F60" s="165">
        <f>F58+F59</f>
        <v>0</v>
      </c>
      <c r="G60" s="46" t="str">
        <f t="shared" si="10"/>
        <v/>
      </c>
      <c r="H60" s="165">
        <f>H58+H59</f>
        <v>0</v>
      </c>
      <c r="I60" s="46" t="str">
        <f t="shared" si="11"/>
        <v/>
      </c>
      <c r="J60" s="250"/>
    </row>
    <row r="61" spans="1:10" s="57" customFormat="1" ht="48" customHeight="1" thickBot="1" x14ac:dyDescent="0.35">
      <c r="A61" s="196" t="s">
        <v>122</v>
      </c>
      <c r="B61" s="198"/>
      <c r="C61" s="198"/>
      <c r="D61" s="198"/>
      <c r="E61" s="198"/>
      <c r="F61" s="198"/>
      <c r="G61" s="198"/>
      <c r="H61" s="198"/>
      <c r="I61" s="198"/>
      <c r="J61" s="250"/>
    </row>
    <row r="62" spans="1:10" s="6" customFormat="1" ht="25.05" customHeight="1" thickTop="1" x14ac:dyDescent="0.25">
      <c r="A62" s="110" t="s">
        <v>123</v>
      </c>
      <c r="B62" s="14"/>
      <c r="C62" s="14"/>
      <c r="D62" s="14"/>
      <c r="E62" s="14"/>
      <c r="F62" s="14"/>
      <c r="G62" s="14"/>
      <c r="H62" s="14"/>
      <c r="I62" s="14"/>
      <c r="J62" s="250"/>
    </row>
    <row r="63" spans="1:10" s="6" customFormat="1" ht="25.05" customHeight="1" x14ac:dyDescent="0.25">
      <c r="A63" s="18" t="s">
        <v>312</v>
      </c>
      <c r="B63" s="22"/>
      <c r="C63" s="46" t="str">
        <f>IF(B63="","",IF(B63=0,"",(B63/B$6/$A$11)))</f>
        <v/>
      </c>
      <c r="D63" s="22"/>
      <c r="E63" s="46" t="str">
        <f>IF(D63="","",IF(D63=0,"",(D63/D$6/$A$11)))</f>
        <v/>
      </c>
      <c r="F63" s="22"/>
      <c r="G63" s="46" t="str">
        <f>IF(F63="","",IF(F63=0,"",(F63/F$6/$A$11)))</f>
        <v/>
      </c>
      <c r="H63" s="22"/>
      <c r="I63" s="46" t="str">
        <f>IF(H63="","",IF(H63=0,"",(H63/H$6/$A$11)))</f>
        <v/>
      </c>
      <c r="J63" s="250"/>
    </row>
    <row r="64" spans="1:10" s="6" customFormat="1" ht="25.05" customHeight="1" x14ac:dyDescent="0.25">
      <c r="A64" s="18" t="s">
        <v>51</v>
      </c>
      <c r="B64" s="16"/>
      <c r="C64" s="129" t="str">
        <f>IF(B64="","",IF(B64=0,"",(B64/B$6/$A$11)))</f>
        <v/>
      </c>
      <c r="D64" s="16"/>
      <c r="E64" s="129" t="str">
        <f>IF(D64="","",IF(D64=0,"",(D64/D$6/$A$11)))</f>
        <v/>
      </c>
      <c r="F64" s="16"/>
      <c r="G64" s="129" t="str">
        <f>IF(F64="","",IF(F64=0,"",(F64/F$6/$A$11)))</f>
        <v/>
      </c>
      <c r="H64" s="16"/>
      <c r="I64" s="46" t="str">
        <f>IF(H64="","",IF(H64=0,"",(H64/H$6/$A$11)))</f>
        <v/>
      </c>
      <c r="J64" s="250"/>
    </row>
    <row r="65" spans="1:10" s="4" customFormat="1" ht="25.05" customHeight="1" x14ac:dyDescent="0.25">
      <c r="A65" s="18" t="s">
        <v>313</v>
      </c>
      <c r="B65" s="16"/>
      <c r="C65" s="129" t="str">
        <f>IF(B65="","",IF(B65=0,"",(B65/B$6/$A$11)))</f>
        <v/>
      </c>
      <c r="D65" s="16"/>
      <c r="E65" s="129" t="str">
        <f>IF(D65="","",IF(D65=0,"",(D65/D$6/$A$11)))</f>
        <v/>
      </c>
      <c r="F65" s="16"/>
      <c r="G65" s="46" t="str">
        <f>IF(F65="","",IF(F65=0,"",(F65/F$6/$A$11)))</f>
        <v/>
      </c>
      <c r="H65" s="16"/>
      <c r="I65" s="46" t="str">
        <f>IF(H65="","",IF(H65=0,"",(H65/H$6/$A$11)))</f>
        <v/>
      </c>
      <c r="J65" s="250"/>
    </row>
    <row r="66" spans="1:10" s="6" customFormat="1" ht="25.05" customHeight="1" x14ac:dyDescent="0.25">
      <c r="A66" s="108" t="s">
        <v>314</v>
      </c>
      <c r="B66" s="16"/>
      <c r="C66" s="129" t="str">
        <f>IF(B66="","",IF(B66=0,"",(B66/B$6/$A$11)))</f>
        <v/>
      </c>
      <c r="D66" s="16"/>
      <c r="E66" s="129" t="str">
        <f>IF(D66="","",IF(D66=0,"",(D66/D$6/$A$11)))</f>
        <v/>
      </c>
      <c r="F66" s="16"/>
      <c r="G66" s="46" t="str">
        <f>IF(F66="","",IF(F66=0,"",(F66/F$6/$A$11)))</f>
        <v/>
      </c>
      <c r="H66" s="16"/>
      <c r="I66" s="46" t="str">
        <f>IF(H66="","",IF(H66=0,"",(H66/H$6/$A$11)))</f>
        <v/>
      </c>
      <c r="J66" s="250"/>
    </row>
    <row r="67" spans="1:10" s="6" customFormat="1" ht="36" customHeight="1" x14ac:dyDescent="0.25">
      <c r="A67" s="105" t="s">
        <v>69</v>
      </c>
      <c r="B67" s="55">
        <f>SUM(B63:B66)</f>
        <v>0</v>
      </c>
      <c r="C67" s="129" t="str">
        <f>IF(B67="","",IF(B67=0,"",(B67/B$6/$A$11)))</f>
        <v/>
      </c>
      <c r="D67" s="55">
        <f>SUM(D63:D66)</f>
        <v>0</v>
      </c>
      <c r="E67" s="129" t="str">
        <f>IF(D67="","",IF(D67=0,"",(D67/D$6/$A$11)))</f>
        <v/>
      </c>
      <c r="F67" s="55">
        <f>SUM(F63:F66)</f>
        <v>0</v>
      </c>
      <c r="G67" s="46" t="str">
        <f>IF(F67="","",IF(F67=0,"",(F67/F$6/$A$11)))</f>
        <v/>
      </c>
      <c r="H67" s="55">
        <f>SUM(H63:H66)</f>
        <v>0</v>
      </c>
      <c r="I67" s="46" t="str">
        <f>IF(H67="","",IF(H67=0,"",(H67/H$6/$A$11)))</f>
        <v/>
      </c>
      <c r="J67" s="250"/>
    </row>
    <row r="68" spans="1:10" s="6" customFormat="1" ht="34.200000000000003" customHeight="1" x14ac:dyDescent="0.25">
      <c r="A68" s="110" t="s">
        <v>124</v>
      </c>
      <c r="B68" s="14"/>
      <c r="C68" s="14"/>
      <c r="D68" s="14"/>
      <c r="E68" s="14"/>
      <c r="F68" s="14"/>
      <c r="G68" s="14"/>
      <c r="H68" s="14"/>
      <c r="I68" s="14"/>
      <c r="J68" s="250"/>
    </row>
    <row r="69" spans="1:10" s="6" customFormat="1" ht="25.05" customHeight="1" x14ac:dyDescent="0.25">
      <c r="A69" s="18" t="s">
        <v>308</v>
      </c>
      <c r="B69" s="16"/>
      <c r="C69" s="46" t="str">
        <f t="shared" ref="C69:C87" si="12">IF(B69="","",IF(B69=0,"",(B69/B$6/$A$11)))</f>
        <v/>
      </c>
      <c r="D69" s="205"/>
      <c r="E69" s="46" t="str">
        <f t="shared" ref="E69:E87" si="13">IF(D69="","",IF(D69=0,"",(D69/D$6/$A$11)))</f>
        <v/>
      </c>
      <c r="F69" s="205"/>
      <c r="G69" s="46" t="str">
        <f t="shared" ref="G69:G87" si="14">IF(F69="","",IF(F69=0,"",(F69/F$6/$A$11)))</f>
        <v/>
      </c>
      <c r="H69" s="16"/>
      <c r="I69" s="46" t="str">
        <f t="shared" ref="I69:I87" si="15">IF(H69="","",IF(H69=0,"",(H69/H$6/$A$11)))</f>
        <v/>
      </c>
      <c r="J69" s="250"/>
    </row>
    <row r="70" spans="1:10" s="6" customFormat="1" ht="25.05" customHeight="1" x14ac:dyDescent="0.25">
      <c r="A70" s="18" t="s">
        <v>1</v>
      </c>
      <c r="B70" s="16"/>
      <c r="C70" s="129" t="str">
        <f t="shared" si="12"/>
        <v/>
      </c>
      <c r="D70" s="16"/>
      <c r="E70" s="129" t="str">
        <f t="shared" si="13"/>
        <v/>
      </c>
      <c r="F70" s="16"/>
      <c r="G70" s="46" t="str">
        <f t="shared" si="14"/>
        <v/>
      </c>
      <c r="H70" s="16"/>
      <c r="I70" s="46" t="str">
        <f t="shared" si="15"/>
        <v/>
      </c>
      <c r="J70" s="250"/>
    </row>
    <row r="71" spans="1:10" ht="25.05" customHeight="1" x14ac:dyDescent="0.25">
      <c r="A71" s="18" t="s">
        <v>112</v>
      </c>
      <c r="B71" s="16"/>
      <c r="C71" s="129" t="str">
        <f t="shared" si="12"/>
        <v/>
      </c>
      <c r="D71" s="16"/>
      <c r="E71" s="129" t="str">
        <f t="shared" si="13"/>
        <v/>
      </c>
      <c r="F71" s="16"/>
      <c r="G71" s="46" t="str">
        <f t="shared" si="14"/>
        <v/>
      </c>
      <c r="H71" s="16"/>
      <c r="I71" s="46" t="str">
        <f t="shared" si="15"/>
        <v/>
      </c>
    </row>
    <row r="72" spans="1:10" s="6" customFormat="1" ht="25.05" customHeight="1" x14ac:dyDescent="0.25">
      <c r="A72" s="18" t="s">
        <v>2</v>
      </c>
      <c r="B72" s="16"/>
      <c r="C72" s="129" t="str">
        <f t="shared" si="12"/>
        <v/>
      </c>
      <c r="D72" s="16"/>
      <c r="E72" s="129" t="str">
        <f t="shared" si="13"/>
        <v/>
      </c>
      <c r="F72" s="16"/>
      <c r="G72" s="46" t="str">
        <f t="shared" si="14"/>
        <v/>
      </c>
      <c r="H72" s="16"/>
      <c r="I72" s="46" t="str">
        <f t="shared" si="15"/>
        <v/>
      </c>
      <c r="J72" s="250"/>
    </row>
    <row r="73" spans="1:10" s="6" customFormat="1" ht="25.05" customHeight="1" x14ac:dyDescent="0.25">
      <c r="A73" s="18" t="s">
        <v>3</v>
      </c>
      <c r="B73" s="16"/>
      <c r="C73" s="129" t="str">
        <f t="shared" si="12"/>
        <v/>
      </c>
      <c r="D73" s="16"/>
      <c r="E73" s="129" t="str">
        <f t="shared" si="13"/>
        <v/>
      </c>
      <c r="F73" s="16"/>
      <c r="G73" s="46" t="str">
        <f t="shared" si="14"/>
        <v/>
      </c>
      <c r="H73" s="16"/>
      <c r="I73" s="46" t="str">
        <f t="shared" si="15"/>
        <v/>
      </c>
      <c r="J73" s="250"/>
    </row>
    <row r="74" spans="1:10" s="6" customFormat="1" ht="25.05" customHeight="1" x14ac:dyDescent="0.25">
      <c r="A74" s="18" t="s">
        <v>4</v>
      </c>
      <c r="B74" s="16"/>
      <c r="C74" s="129" t="str">
        <f t="shared" si="12"/>
        <v/>
      </c>
      <c r="D74" s="16"/>
      <c r="E74" s="129" t="str">
        <f t="shared" si="13"/>
        <v/>
      </c>
      <c r="F74" s="16"/>
      <c r="G74" s="46" t="str">
        <f t="shared" si="14"/>
        <v/>
      </c>
      <c r="H74" s="16"/>
      <c r="I74" s="46" t="str">
        <f t="shared" si="15"/>
        <v/>
      </c>
      <c r="J74" s="250"/>
    </row>
    <row r="75" spans="1:10" s="6" customFormat="1" ht="25.05" customHeight="1" x14ac:dyDescent="0.25">
      <c r="A75" s="18" t="s">
        <v>5</v>
      </c>
      <c r="B75" s="16"/>
      <c r="C75" s="129" t="str">
        <f t="shared" si="12"/>
        <v/>
      </c>
      <c r="D75" s="16"/>
      <c r="E75" s="129" t="str">
        <f t="shared" si="13"/>
        <v/>
      </c>
      <c r="F75" s="16"/>
      <c r="G75" s="46" t="str">
        <f t="shared" si="14"/>
        <v/>
      </c>
      <c r="H75" s="16"/>
      <c r="I75" s="46" t="str">
        <f t="shared" si="15"/>
        <v/>
      </c>
      <c r="J75" s="250"/>
    </row>
    <row r="76" spans="1:10" s="6" customFormat="1" ht="25.05" customHeight="1" x14ac:dyDescent="0.25">
      <c r="A76" s="18" t="s">
        <v>6</v>
      </c>
      <c r="B76" s="16"/>
      <c r="C76" s="129" t="str">
        <f t="shared" si="12"/>
        <v/>
      </c>
      <c r="D76" s="16"/>
      <c r="E76" s="129" t="str">
        <f t="shared" si="13"/>
        <v/>
      </c>
      <c r="F76" s="16"/>
      <c r="G76" s="46" t="str">
        <f t="shared" si="14"/>
        <v/>
      </c>
      <c r="H76" s="16"/>
      <c r="I76" s="46" t="str">
        <f t="shared" si="15"/>
        <v/>
      </c>
      <c r="J76" s="250"/>
    </row>
    <row r="77" spans="1:10" s="6" customFormat="1" ht="25.05" customHeight="1" x14ac:dyDescent="0.25">
      <c r="A77" s="18" t="s">
        <v>7</v>
      </c>
      <c r="B77" s="16"/>
      <c r="C77" s="129" t="str">
        <f t="shared" si="12"/>
        <v/>
      </c>
      <c r="D77" s="16"/>
      <c r="E77" s="129" t="str">
        <f t="shared" si="13"/>
        <v/>
      </c>
      <c r="F77" s="16"/>
      <c r="G77" s="46" t="str">
        <f t="shared" si="14"/>
        <v/>
      </c>
      <c r="H77" s="16"/>
      <c r="I77" s="46" t="str">
        <f t="shared" si="15"/>
        <v/>
      </c>
      <c r="J77" s="250"/>
    </row>
    <row r="78" spans="1:10" s="6" customFormat="1" ht="25.05" customHeight="1" x14ac:dyDescent="0.25">
      <c r="A78" s="18" t="s">
        <v>8</v>
      </c>
      <c r="B78" s="16"/>
      <c r="C78" s="129" t="str">
        <f t="shared" si="12"/>
        <v/>
      </c>
      <c r="D78" s="16"/>
      <c r="E78" s="129" t="str">
        <f t="shared" si="13"/>
        <v/>
      </c>
      <c r="F78" s="16"/>
      <c r="G78" s="46" t="str">
        <f t="shared" si="14"/>
        <v/>
      </c>
      <c r="H78" s="16"/>
      <c r="I78" s="46" t="str">
        <f t="shared" si="15"/>
        <v/>
      </c>
      <c r="J78" s="254"/>
    </row>
    <row r="79" spans="1:10" s="6" customFormat="1" ht="25.05" customHeight="1" x14ac:dyDescent="0.25">
      <c r="A79" s="18" t="s">
        <v>9</v>
      </c>
      <c r="B79" s="16"/>
      <c r="C79" s="129" t="str">
        <f t="shared" si="12"/>
        <v/>
      </c>
      <c r="D79" s="16"/>
      <c r="E79" s="129" t="str">
        <f t="shared" si="13"/>
        <v/>
      </c>
      <c r="F79" s="16"/>
      <c r="G79" s="46" t="str">
        <f t="shared" si="14"/>
        <v/>
      </c>
      <c r="H79" s="16"/>
      <c r="I79" s="46" t="str">
        <f t="shared" si="15"/>
        <v/>
      </c>
      <c r="J79" s="250"/>
    </row>
    <row r="80" spans="1:10" s="6" customFormat="1" ht="25.05" customHeight="1" x14ac:dyDescent="0.25">
      <c r="A80" s="18" t="s">
        <v>51</v>
      </c>
      <c r="B80" s="16"/>
      <c r="C80" s="129" t="str">
        <f t="shared" si="12"/>
        <v/>
      </c>
      <c r="D80" s="16"/>
      <c r="E80" s="129" t="str">
        <f t="shared" si="13"/>
        <v/>
      </c>
      <c r="F80" s="16"/>
      <c r="G80" s="46" t="str">
        <f t="shared" si="14"/>
        <v/>
      </c>
      <c r="H80" s="16"/>
      <c r="I80" s="46" t="str">
        <f t="shared" si="15"/>
        <v/>
      </c>
      <c r="J80" s="250"/>
    </row>
    <row r="81" spans="1:10" s="7" customFormat="1" ht="25.05" customHeight="1" x14ac:dyDescent="0.25">
      <c r="A81" s="18" t="s">
        <v>10</v>
      </c>
      <c r="B81" s="16"/>
      <c r="C81" s="129" t="str">
        <f t="shared" si="12"/>
        <v/>
      </c>
      <c r="D81" s="16"/>
      <c r="E81" s="129" t="str">
        <f t="shared" si="13"/>
        <v/>
      </c>
      <c r="F81" s="16"/>
      <c r="G81" s="46" t="str">
        <f t="shared" si="14"/>
        <v/>
      </c>
      <c r="H81" s="16"/>
      <c r="I81" s="46" t="str">
        <f t="shared" si="15"/>
        <v/>
      </c>
      <c r="J81" s="250"/>
    </row>
    <row r="82" spans="1:10" s="6" customFormat="1" ht="25.05" customHeight="1" x14ac:dyDescent="0.25">
      <c r="A82" s="18" t="s">
        <v>315</v>
      </c>
      <c r="B82" s="22"/>
      <c r="C82" s="129" t="str">
        <f t="shared" si="12"/>
        <v/>
      </c>
      <c r="D82" s="22"/>
      <c r="E82" s="129" t="str">
        <f t="shared" si="13"/>
        <v/>
      </c>
      <c r="F82" s="22"/>
      <c r="G82" s="46" t="str">
        <f t="shared" si="14"/>
        <v/>
      </c>
      <c r="H82" s="22"/>
      <c r="I82" s="46" t="str">
        <f t="shared" si="15"/>
        <v/>
      </c>
      <c r="J82" s="250"/>
    </row>
    <row r="83" spans="1:10" s="6" customFormat="1" ht="25.05" customHeight="1" x14ac:dyDescent="0.25">
      <c r="A83" s="18" t="s">
        <v>310</v>
      </c>
      <c r="B83" s="16"/>
      <c r="C83" s="129" t="str">
        <f t="shared" si="12"/>
        <v/>
      </c>
      <c r="D83" s="16"/>
      <c r="E83" s="129" t="str">
        <f t="shared" si="13"/>
        <v/>
      </c>
      <c r="F83" s="16"/>
      <c r="G83" s="46" t="str">
        <f t="shared" si="14"/>
        <v/>
      </c>
      <c r="H83" s="16"/>
      <c r="I83" s="46" t="str">
        <f t="shared" si="15"/>
        <v/>
      </c>
      <c r="J83" s="250"/>
    </row>
    <row r="84" spans="1:10" s="6" customFormat="1" ht="25.05" customHeight="1" x14ac:dyDescent="0.25">
      <c r="A84" s="18" t="s">
        <v>316</v>
      </c>
      <c r="B84" s="16"/>
      <c r="C84" s="129" t="str">
        <f t="shared" si="12"/>
        <v/>
      </c>
      <c r="D84" s="16"/>
      <c r="E84" s="129" t="str">
        <f t="shared" si="13"/>
        <v/>
      </c>
      <c r="F84" s="16"/>
      <c r="G84" s="46" t="str">
        <f t="shared" si="14"/>
        <v/>
      </c>
      <c r="H84" s="16"/>
      <c r="I84" s="46" t="str">
        <f t="shared" si="15"/>
        <v/>
      </c>
      <c r="J84" s="250"/>
    </row>
    <row r="85" spans="1:10" s="9" customFormat="1" ht="25.05" customHeight="1" x14ac:dyDescent="0.25">
      <c r="A85" s="18" t="s">
        <v>11</v>
      </c>
      <c r="B85" s="16"/>
      <c r="C85" s="129" t="str">
        <f t="shared" si="12"/>
        <v/>
      </c>
      <c r="D85" s="16"/>
      <c r="E85" s="129" t="str">
        <f t="shared" si="13"/>
        <v/>
      </c>
      <c r="F85" s="16"/>
      <c r="G85" s="46" t="str">
        <f t="shared" si="14"/>
        <v/>
      </c>
      <c r="H85" s="16"/>
      <c r="I85" s="46" t="str">
        <f t="shared" si="15"/>
        <v/>
      </c>
      <c r="J85" s="250"/>
    </row>
    <row r="86" spans="1:10" s="6" customFormat="1" ht="25.05" customHeight="1" x14ac:dyDescent="0.25">
      <c r="A86" s="109" t="s">
        <v>126</v>
      </c>
      <c r="B86" s="16"/>
      <c r="C86" s="129" t="str">
        <f t="shared" si="12"/>
        <v/>
      </c>
      <c r="D86" s="16"/>
      <c r="E86" s="129" t="str">
        <f t="shared" si="13"/>
        <v/>
      </c>
      <c r="F86" s="16"/>
      <c r="G86" s="46" t="str">
        <f t="shared" si="14"/>
        <v/>
      </c>
      <c r="H86" s="16"/>
      <c r="I86" s="46" t="str">
        <f t="shared" si="15"/>
        <v/>
      </c>
      <c r="J86" s="250"/>
    </row>
    <row r="87" spans="1:10" s="6" customFormat="1" ht="25.05" customHeight="1" x14ac:dyDescent="0.25">
      <c r="A87" s="105" t="s">
        <v>70</v>
      </c>
      <c r="B87" s="55">
        <f>SUM(B69:B86)</f>
        <v>0</v>
      </c>
      <c r="C87" s="129" t="str">
        <f t="shared" si="12"/>
        <v/>
      </c>
      <c r="D87" s="55">
        <f>SUM(D69:D86)</f>
        <v>0</v>
      </c>
      <c r="E87" s="129" t="str">
        <f t="shared" si="13"/>
        <v/>
      </c>
      <c r="F87" s="55">
        <f>SUM(F69:F86)</f>
        <v>0</v>
      </c>
      <c r="G87" s="46" t="str">
        <f t="shared" si="14"/>
        <v/>
      </c>
      <c r="H87" s="55">
        <f>SUM(H69:H86)</f>
        <v>0</v>
      </c>
      <c r="I87" s="46" t="str">
        <f t="shared" si="15"/>
        <v/>
      </c>
      <c r="J87" s="250"/>
    </row>
    <row r="88" spans="1:10" s="6" customFormat="1" ht="38.4" customHeight="1" x14ac:dyDescent="0.25">
      <c r="A88" s="110" t="s">
        <v>127</v>
      </c>
      <c r="B88" s="14"/>
      <c r="C88" s="14"/>
      <c r="D88" s="14"/>
      <c r="E88" s="14"/>
      <c r="F88" s="14"/>
      <c r="G88" s="14"/>
      <c r="H88" s="14"/>
      <c r="I88" s="14"/>
      <c r="J88" s="250"/>
    </row>
    <row r="89" spans="1:10" s="6" customFormat="1" ht="25.05" customHeight="1" x14ac:dyDescent="0.25">
      <c r="A89" s="18" t="s">
        <v>115</v>
      </c>
      <c r="B89" s="16"/>
      <c r="C89" s="46" t="str">
        <f>IF(B89="","",IF(B89=0,"",(B89/B$6/$A$11)))</f>
        <v/>
      </c>
      <c r="D89" s="205"/>
      <c r="E89" s="46" t="str">
        <f>IF(D89="","",IF(D89=0,"",(D89/D$6/$A$11)))</f>
        <v/>
      </c>
      <c r="F89" s="205"/>
      <c r="G89" s="46" t="str">
        <f>IF(F89="","",IF(F89=0,"",(F89/F$6/$A$11)))</f>
        <v/>
      </c>
      <c r="H89" s="16"/>
      <c r="I89" s="46" t="str">
        <f>IF(H89="","",IF(H89=0,"",(H89/H$6/$A$11)))</f>
        <v/>
      </c>
      <c r="J89" s="250"/>
    </row>
    <row r="90" spans="1:10" s="6" customFormat="1" ht="25.05" customHeight="1" x14ac:dyDescent="0.25">
      <c r="A90" s="18" t="s">
        <v>116</v>
      </c>
      <c r="B90" s="16"/>
      <c r="C90" s="129" t="str">
        <f>IF(B90="","",IF(B90=0,"",(B90/B$6/$A$11)))</f>
        <v/>
      </c>
      <c r="D90" s="16"/>
      <c r="E90" s="129" t="str">
        <f>IF(D90="","",IF(D90=0,"",(D90/D$6/$A$11)))</f>
        <v/>
      </c>
      <c r="F90" s="16"/>
      <c r="G90" s="46" t="str">
        <f>IF(F90="","",IF(F90=0,"",(F90/F$6/$A$11)))</f>
        <v/>
      </c>
      <c r="H90" s="16"/>
      <c r="I90" s="46" t="str">
        <f>IF(H90="","",IF(H90=0,"",(H90/H$6/$A$11)))</f>
        <v/>
      </c>
      <c r="J90" s="250"/>
    </row>
    <row r="91" spans="1:10" ht="25.05" customHeight="1" x14ac:dyDescent="0.25">
      <c r="A91" s="108" t="s">
        <v>18</v>
      </c>
      <c r="B91" s="16"/>
      <c r="C91" s="129" t="str">
        <f>IF(B91="","",IF(B91=0,"",(B91/B$6/$A$11)))</f>
        <v/>
      </c>
      <c r="D91" s="16"/>
      <c r="E91" s="129" t="str">
        <f>IF(D91="","",IF(D91=0,"",(D91/D$6/$A$11)))</f>
        <v/>
      </c>
      <c r="F91" s="16"/>
      <c r="G91" s="46" t="str">
        <f>IF(F91="","",IF(F91=0,"",(F91/F$6/$A$11)))</f>
        <v/>
      </c>
      <c r="H91" s="16"/>
      <c r="I91" s="46" t="str">
        <f>IF(H91="","",IF(H91=0,"",(H91/H$6/$A$11)))</f>
        <v/>
      </c>
    </row>
    <row r="92" spans="1:10" s="6" customFormat="1" ht="25.05" customHeight="1" x14ac:dyDescent="0.25">
      <c r="A92" s="105" t="s">
        <v>117</v>
      </c>
      <c r="B92" s="55">
        <f>SUM(B89:B91)</f>
        <v>0</v>
      </c>
      <c r="C92" s="129" t="str">
        <f>IF(B92="","",IF(B92=0,"",(B92/B$6/$A$11)))</f>
        <v/>
      </c>
      <c r="D92" s="55">
        <f>SUM(D89:D91)</f>
        <v>0</v>
      </c>
      <c r="E92" s="129" t="str">
        <f>IF(D92="","",IF(D92=0,"",(D92/D$6/$A$11)))</f>
        <v/>
      </c>
      <c r="F92" s="55">
        <f>SUM(F89:F91)</f>
        <v>0</v>
      </c>
      <c r="G92" s="46" t="str">
        <f>IF(F92="","",IF(F92=0,"",(F92/F$6/$A$11)))</f>
        <v/>
      </c>
      <c r="H92" s="55">
        <f>SUM(H89:H91)</f>
        <v>0</v>
      </c>
      <c r="I92" s="46" t="str">
        <f>IF(H92="","",IF(H92=0,"",(H92/H$6/$A$11)))</f>
        <v/>
      </c>
      <c r="J92" s="250"/>
    </row>
    <row r="93" spans="1:10" s="6" customFormat="1" ht="35.4" customHeight="1" x14ac:dyDescent="0.25">
      <c r="A93" s="110" t="s">
        <v>128</v>
      </c>
      <c r="B93" s="14"/>
      <c r="C93" s="14"/>
      <c r="D93" s="14"/>
      <c r="E93" s="14"/>
      <c r="F93" s="14"/>
      <c r="G93" s="14"/>
      <c r="H93" s="14"/>
      <c r="I93" s="14"/>
      <c r="J93" s="250"/>
    </row>
    <row r="94" spans="1:10" s="6" customFormat="1" ht="25.05" customHeight="1" x14ac:dyDescent="0.25">
      <c r="A94" s="18" t="s">
        <v>460</v>
      </c>
      <c r="B94" s="16"/>
      <c r="C94" s="46" t="str">
        <f t="shared" ref="C94:C104" si="16">IF(B94="","",IF(B94=0,"",(B94/B$6/$A$11)))</f>
        <v/>
      </c>
      <c r="D94" s="205"/>
      <c r="E94" s="46" t="str">
        <f t="shared" ref="E94:E104" si="17">IF(D94="","",IF(D94=0,"",(D94/D$6/$A$11)))</f>
        <v/>
      </c>
      <c r="F94" s="205"/>
      <c r="G94" s="46" t="str">
        <f t="shared" ref="G94:G104" si="18">IF(F94="","",IF(F94=0,"",(F94/F$6/$A$11)))</f>
        <v/>
      </c>
      <c r="H94" s="16"/>
      <c r="I94" s="46" t="str">
        <f t="shared" ref="I94:I104" si="19">IF(H94="","",IF(H94=0,"",(H94/H$6/$A$11)))</f>
        <v/>
      </c>
      <c r="J94" s="250"/>
    </row>
    <row r="95" spans="1:10" s="6" customFormat="1" ht="25.05" customHeight="1" x14ac:dyDescent="0.25">
      <c r="A95" s="18" t="s">
        <v>45</v>
      </c>
      <c r="B95" s="16"/>
      <c r="C95" s="46" t="str">
        <f t="shared" si="16"/>
        <v/>
      </c>
      <c r="D95" s="205"/>
      <c r="E95" s="46" t="str">
        <f t="shared" si="17"/>
        <v/>
      </c>
      <c r="F95" s="205"/>
      <c r="G95" s="46" t="str">
        <f t="shared" si="18"/>
        <v/>
      </c>
      <c r="H95" s="16"/>
      <c r="I95" s="46" t="str">
        <f t="shared" si="19"/>
        <v/>
      </c>
      <c r="J95" s="250"/>
    </row>
    <row r="96" spans="1:10" s="6" customFormat="1" ht="25.05" customHeight="1" x14ac:dyDescent="0.25">
      <c r="A96" s="18" t="s">
        <v>119</v>
      </c>
      <c r="B96" s="16"/>
      <c r="C96" s="129" t="str">
        <f t="shared" si="16"/>
        <v/>
      </c>
      <c r="D96" s="16"/>
      <c r="E96" s="129" t="str">
        <f t="shared" si="17"/>
        <v/>
      </c>
      <c r="F96" s="16"/>
      <c r="G96" s="46" t="str">
        <f t="shared" si="18"/>
        <v/>
      </c>
      <c r="H96" s="16"/>
      <c r="I96" s="46" t="str">
        <f t="shared" si="19"/>
        <v/>
      </c>
      <c r="J96" s="250"/>
    </row>
    <row r="97" spans="1:10" s="6" customFormat="1" ht="25.05" customHeight="1" x14ac:dyDescent="0.25">
      <c r="A97" s="18" t="s">
        <v>17</v>
      </c>
      <c r="B97" s="16"/>
      <c r="C97" s="129" t="str">
        <f t="shared" si="16"/>
        <v/>
      </c>
      <c r="D97" s="16"/>
      <c r="E97" s="129" t="str">
        <f t="shared" si="17"/>
        <v/>
      </c>
      <c r="F97" s="16"/>
      <c r="G97" s="46" t="str">
        <f t="shared" si="18"/>
        <v/>
      </c>
      <c r="H97" s="16"/>
      <c r="I97" s="46" t="str">
        <f t="shared" si="19"/>
        <v/>
      </c>
      <c r="J97" s="250"/>
    </row>
    <row r="98" spans="1:10" s="6" customFormat="1" ht="25.05" customHeight="1" x14ac:dyDescent="0.25">
      <c r="A98" s="18" t="s">
        <v>428</v>
      </c>
      <c r="B98" s="16"/>
      <c r="C98" s="129" t="str">
        <f t="shared" si="16"/>
        <v/>
      </c>
      <c r="D98" s="16"/>
      <c r="E98" s="129" t="str">
        <f t="shared" si="17"/>
        <v/>
      </c>
      <c r="F98" s="16"/>
      <c r="G98" s="46" t="str">
        <f t="shared" si="18"/>
        <v/>
      </c>
      <c r="H98" s="16"/>
      <c r="I98" s="46" t="str">
        <f t="shared" si="19"/>
        <v/>
      </c>
      <c r="J98" s="250"/>
    </row>
    <row r="99" spans="1:10" s="6" customFormat="1" ht="25.05" customHeight="1" x14ac:dyDescent="0.25">
      <c r="A99" s="106" t="s">
        <v>126</v>
      </c>
      <c r="B99" s="22"/>
      <c r="C99" s="129" t="str">
        <f t="shared" si="16"/>
        <v/>
      </c>
      <c r="D99" s="22"/>
      <c r="E99" s="129" t="str">
        <f t="shared" si="17"/>
        <v/>
      </c>
      <c r="F99" s="16"/>
      <c r="G99" s="46" t="str">
        <f t="shared" si="18"/>
        <v/>
      </c>
      <c r="H99" s="16"/>
      <c r="I99" s="46" t="str">
        <f t="shared" si="19"/>
        <v/>
      </c>
      <c r="J99" s="250"/>
    </row>
    <row r="100" spans="1:10" s="6" customFormat="1" ht="25.05" customHeight="1" x14ac:dyDescent="0.25">
      <c r="A100" s="130" t="s">
        <v>129</v>
      </c>
      <c r="B100" s="55">
        <f>SUM(B94:B99)</f>
        <v>0</v>
      </c>
      <c r="C100" s="129" t="str">
        <f t="shared" si="16"/>
        <v/>
      </c>
      <c r="D100" s="55">
        <f>SUM(D94:D99)</f>
        <v>0</v>
      </c>
      <c r="E100" s="129" t="str">
        <f t="shared" si="17"/>
        <v/>
      </c>
      <c r="F100" s="55">
        <f>SUM(F94:F99)</f>
        <v>0</v>
      </c>
      <c r="G100" s="46" t="str">
        <f t="shared" si="18"/>
        <v/>
      </c>
      <c r="H100" s="55">
        <f>SUM(H94:H99)</f>
        <v>0</v>
      </c>
      <c r="I100" s="46" t="str">
        <f t="shared" si="19"/>
        <v/>
      </c>
      <c r="J100" s="250"/>
    </row>
    <row r="101" spans="1:10" s="6" customFormat="1" ht="34.200000000000003" customHeight="1" thickBot="1" x14ac:dyDescent="0.3">
      <c r="A101" s="107" t="s">
        <v>412</v>
      </c>
      <c r="B101" s="56">
        <f>B87+B100</f>
        <v>0</v>
      </c>
      <c r="C101" s="208" t="str">
        <f t="shared" si="16"/>
        <v/>
      </c>
      <c r="D101" s="56">
        <f>D87+D100</f>
        <v>0</v>
      </c>
      <c r="E101" s="208" t="str">
        <f t="shared" si="17"/>
        <v/>
      </c>
      <c r="F101" s="56">
        <f>F87+F100</f>
        <v>0</v>
      </c>
      <c r="G101" s="208" t="str">
        <f t="shared" si="18"/>
        <v/>
      </c>
      <c r="H101" s="56">
        <f>H87+H100</f>
        <v>0</v>
      </c>
      <c r="I101" s="208" t="str">
        <f t="shared" si="19"/>
        <v/>
      </c>
      <c r="J101" s="250"/>
    </row>
    <row r="102" spans="1:10" s="6" customFormat="1" ht="42.6" customHeight="1" thickTop="1" x14ac:dyDescent="0.25">
      <c r="A102" s="132" t="s">
        <v>130</v>
      </c>
      <c r="B102" s="167">
        <f>B67+B92-B101</f>
        <v>0</v>
      </c>
      <c r="C102" s="129" t="str">
        <f t="shared" si="16"/>
        <v/>
      </c>
      <c r="D102" s="167">
        <f>D67+D92-D101</f>
        <v>0</v>
      </c>
      <c r="E102" s="129" t="str">
        <f t="shared" si="17"/>
        <v/>
      </c>
      <c r="F102" s="167">
        <f>F67+F92-F101</f>
        <v>0</v>
      </c>
      <c r="G102" s="129" t="str">
        <f t="shared" si="18"/>
        <v/>
      </c>
      <c r="H102" s="167">
        <f>H67+H92-H101</f>
        <v>0</v>
      </c>
      <c r="I102" s="129" t="str">
        <f t="shared" si="19"/>
        <v/>
      </c>
      <c r="J102" s="250"/>
    </row>
    <row r="103" spans="1:10" s="6" customFormat="1" ht="34.200000000000003" customHeight="1" x14ac:dyDescent="0.25">
      <c r="A103" s="136" t="s">
        <v>131</v>
      </c>
      <c r="B103" s="16">
        <f>'Vuosi 2018'!B104</f>
        <v>0</v>
      </c>
      <c r="C103" s="129" t="str">
        <f t="shared" si="16"/>
        <v/>
      </c>
      <c r="D103" s="16">
        <f>'Vuosi 2018'!D104</f>
        <v>0</v>
      </c>
      <c r="E103" s="129" t="str">
        <f t="shared" si="17"/>
        <v/>
      </c>
      <c r="F103" s="16">
        <f>'Vuosi 2018'!F104</f>
        <v>0</v>
      </c>
      <c r="G103" s="46" t="str">
        <f t="shared" si="18"/>
        <v/>
      </c>
      <c r="H103" s="16">
        <f>'Vuosi 2018'!H104</f>
        <v>0</v>
      </c>
      <c r="I103" s="46" t="str">
        <f t="shared" si="19"/>
        <v/>
      </c>
      <c r="J103" s="250"/>
    </row>
    <row r="104" spans="1:10" s="9" customFormat="1" ht="34.200000000000003" customHeight="1" x14ac:dyDescent="0.25">
      <c r="A104" s="136" t="s">
        <v>317</v>
      </c>
      <c r="B104" s="165">
        <f>B102+B103</f>
        <v>0</v>
      </c>
      <c r="C104" s="129" t="str">
        <f t="shared" si="16"/>
        <v/>
      </c>
      <c r="D104" s="165">
        <f>D102+D103</f>
        <v>0</v>
      </c>
      <c r="E104" s="129" t="str">
        <f t="shared" si="17"/>
        <v/>
      </c>
      <c r="F104" s="165">
        <f>F102+F103</f>
        <v>0</v>
      </c>
      <c r="G104" s="46" t="str">
        <f t="shared" si="18"/>
        <v/>
      </c>
      <c r="H104" s="165">
        <f>H102+H103</f>
        <v>0</v>
      </c>
      <c r="I104" s="46" t="str">
        <f t="shared" si="19"/>
        <v/>
      </c>
      <c r="J104" s="250"/>
    </row>
    <row r="105" spans="1:10" s="51" customFormat="1" ht="72" customHeight="1" thickBot="1" x14ac:dyDescent="0.35">
      <c r="A105" s="196" t="s">
        <v>27</v>
      </c>
      <c r="B105" s="198"/>
      <c r="C105" s="198"/>
      <c r="D105" s="198"/>
      <c r="E105" s="198"/>
      <c r="F105" s="198"/>
      <c r="G105" s="198"/>
      <c r="H105" s="198"/>
      <c r="I105" s="209"/>
      <c r="J105" s="250"/>
    </row>
    <row r="106" spans="1:10" s="10" customFormat="1" ht="25.05" customHeight="1" thickTop="1" x14ac:dyDescent="0.25">
      <c r="A106" s="110" t="s">
        <v>14</v>
      </c>
      <c r="B106" s="14"/>
      <c r="C106" s="14"/>
      <c r="D106" s="14"/>
      <c r="E106" s="14"/>
      <c r="F106" s="14"/>
      <c r="G106" s="14"/>
      <c r="H106" s="14"/>
      <c r="I106" s="14"/>
      <c r="J106" s="250"/>
    </row>
    <row r="107" spans="1:10" s="10" customFormat="1" ht="33" customHeight="1" x14ac:dyDescent="0.25">
      <c r="A107" s="18" t="s">
        <v>318</v>
      </c>
      <c r="B107" s="22"/>
      <c r="C107" s="46" t="str">
        <f>IF(B107="","",IF(B107=0,"",(B107/B$6/$A$11)))</f>
        <v/>
      </c>
      <c r="D107" s="203"/>
      <c r="E107" s="46" t="str">
        <f>IF(D107="","",IF(D107=0,"",(D107/D$6/$A$11)))</f>
        <v/>
      </c>
      <c r="F107" s="203"/>
      <c r="G107" s="46" t="str">
        <f>IF(F107="","",IF(F107=0,"",(F107/F$6/$A$11)))</f>
        <v/>
      </c>
      <c r="H107" s="22"/>
      <c r="I107" s="46" t="str">
        <f>IF(H107="","",IF(H107=0,"",(H107/H$6/$A$11)))</f>
        <v/>
      </c>
      <c r="J107" s="254"/>
    </row>
    <row r="108" spans="1:10" s="10" customFormat="1" ht="33" customHeight="1" x14ac:dyDescent="0.25">
      <c r="A108" s="18" t="s">
        <v>319</v>
      </c>
      <c r="B108" s="16"/>
      <c r="C108" s="129" t="str">
        <f>IF(B108="","",IF(B108=0,"",(B108/B$6/$A$11)))</f>
        <v/>
      </c>
      <c r="D108" s="16"/>
      <c r="E108" s="46" t="str">
        <f>IF(D108="","",IF(D108=0,"",(D108/D$6/$A$11)))</f>
        <v/>
      </c>
      <c r="F108" s="16"/>
      <c r="G108" s="46" t="str">
        <f>IF(F108="","",IF(F108=0,"",(F108/F$6/$A$11)))</f>
        <v/>
      </c>
      <c r="H108" s="16"/>
      <c r="I108" s="46" t="str">
        <f>IF(H108="","",IF(H108=0,"",(H108/H$6/$A$11)))</f>
        <v/>
      </c>
      <c r="J108" s="250"/>
    </row>
    <row r="109" spans="1:10" s="10" customFormat="1" ht="33" customHeight="1" x14ac:dyDescent="0.25">
      <c r="A109" s="104" t="s">
        <v>132</v>
      </c>
      <c r="B109" s="16"/>
      <c r="C109" s="129" t="str">
        <f>IF(B109="","",IF(B109=0,"",(B109/B$6/$A$11)))</f>
        <v/>
      </c>
      <c r="D109" s="16"/>
      <c r="E109" s="46" t="str">
        <f>IF(D109="","",IF(D109=0,"",(D109/D$6/$A$11)))</f>
        <v/>
      </c>
      <c r="F109" s="16"/>
      <c r="G109" s="46" t="str">
        <f>IF(F109="","",IF(F109=0,"",(F109/F$6/$A$11)))</f>
        <v/>
      </c>
      <c r="H109" s="16"/>
      <c r="I109" s="46" t="str">
        <f>IF(H109="","",IF(H109=0,"",(H109/H$6/$A$11)))</f>
        <v/>
      </c>
      <c r="J109" s="250"/>
    </row>
    <row r="110" spans="1:10" s="10" customFormat="1" ht="25.05" customHeight="1" x14ac:dyDescent="0.25">
      <c r="A110" s="137" t="s">
        <v>320</v>
      </c>
      <c r="B110" s="55">
        <f>SUM(B107:B109)</f>
        <v>0</v>
      </c>
      <c r="C110" s="129" t="str">
        <f>IF(B110="","",IF(B110=0,"",(B110/B$6/$A$11)))</f>
        <v/>
      </c>
      <c r="D110" s="55">
        <f>SUM(D107:D109)</f>
        <v>0</v>
      </c>
      <c r="E110" s="46" t="str">
        <f>IF(D110="","",IF(D110=0,"",(D110/D$6/$A$11)))</f>
        <v/>
      </c>
      <c r="F110" s="55">
        <f>SUM(F107:F109)</f>
        <v>0</v>
      </c>
      <c r="G110" s="46" t="str">
        <f>IF(F110="","",IF(F110=0,"",(F110/F$6/$A$11)))</f>
        <v/>
      </c>
      <c r="H110" s="55">
        <f>SUM(H107:H109)</f>
        <v>0</v>
      </c>
      <c r="I110" s="46" t="str">
        <f>IF(H110="","",IF(H110=0,"",(H110/H$6/$A$11)))</f>
        <v/>
      </c>
      <c r="J110" s="250"/>
    </row>
    <row r="111" spans="1:10" s="10" customFormat="1" ht="34.200000000000003" customHeight="1" x14ac:dyDescent="0.25">
      <c r="A111" s="110" t="s">
        <v>15</v>
      </c>
      <c r="B111" s="14"/>
      <c r="C111" s="14"/>
      <c r="D111" s="14"/>
      <c r="E111" s="14"/>
      <c r="F111" s="14"/>
      <c r="G111" s="14"/>
      <c r="H111" s="14"/>
      <c r="I111" s="14"/>
      <c r="J111" s="250"/>
    </row>
    <row r="112" spans="1:10" s="11" customFormat="1" ht="25.05" customHeight="1" x14ac:dyDescent="0.25">
      <c r="A112" s="18" t="s">
        <v>321</v>
      </c>
      <c r="B112" s="22"/>
      <c r="C112" s="46" t="str">
        <f t="shared" ref="C112:C120" si="20">IF(B112="","",IF(B112=0,"",(B112/B$6/$A$11)))</f>
        <v/>
      </c>
      <c r="D112" s="203"/>
      <c r="E112" s="46" t="str">
        <f t="shared" ref="E112:E120" si="21">IF(D112="","",IF(D112=0,"",(D112/D$6/$A$11)))</f>
        <v/>
      </c>
      <c r="F112" s="203"/>
      <c r="G112" s="46" t="str">
        <f t="shared" ref="G112:G120" si="22">IF(F112="","",IF(F112=0,"",(F112/F$6/$A$11)))</f>
        <v/>
      </c>
      <c r="H112" s="22"/>
      <c r="I112" s="46" t="str">
        <f t="shared" ref="I112:I120" si="23">IF(H112="","",IF(H112=0,"",(H112/H$6/$A$11)))</f>
        <v/>
      </c>
      <c r="J112" s="250"/>
    </row>
    <row r="113" spans="1:10" s="4" customFormat="1" ht="25.05" customHeight="1" x14ac:dyDescent="0.25">
      <c r="A113" s="18" t="s">
        <v>310</v>
      </c>
      <c r="B113" s="22"/>
      <c r="C113" s="129" t="str">
        <f t="shared" si="20"/>
        <v/>
      </c>
      <c r="D113" s="22"/>
      <c r="E113" s="46" t="str">
        <f t="shared" si="21"/>
        <v/>
      </c>
      <c r="F113" s="22"/>
      <c r="G113" s="46" t="str">
        <f t="shared" si="22"/>
        <v/>
      </c>
      <c r="H113" s="22"/>
      <c r="I113" s="46" t="str">
        <f t="shared" si="23"/>
        <v/>
      </c>
      <c r="J113" s="250"/>
    </row>
    <row r="114" spans="1:10" s="6" customFormat="1" ht="25.05" customHeight="1" x14ac:dyDescent="0.25">
      <c r="A114" s="18" t="s">
        <v>29</v>
      </c>
      <c r="B114" s="16"/>
      <c r="C114" s="129" t="str">
        <f t="shared" si="20"/>
        <v/>
      </c>
      <c r="D114" s="16"/>
      <c r="E114" s="46" t="str">
        <f t="shared" si="21"/>
        <v/>
      </c>
      <c r="F114" s="16"/>
      <c r="G114" s="46" t="str">
        <f t="shared" si="22"/>
        <v/>
      </c>
      <c r="H114" s="16"/>
      <c r="I114" s="46" t="str">
        <f t="shared" si="23"/>
        <v/>
      </c>
      <c r="J114" s="250"/>
    </row>
    <row r="115" spans="1:10" s="6" customFormat="1" ht="25.05" customHeight="1" x14ac:dyDescent="0.25">
      <c r="A115" s="18" t="s">
        <v>133</v>
      </c>
      <c r="B115" s="16"/>
      <c r="C115" s="129" t="str">
        <f t="shared" si="20"/>
        <v/>
      </c>
      <c r="D115" s="16"/>
      <c r="E115" s="46" t="str">
        <f t="shared" si="21"/>
        <v/>
      </c>
      <c r="F115" s="16"/>
      <c r="G115" s="46" t="str">
        <f t="shared" si="22"/>
        <v/>
      </c>
      <c r="H115" s="16"/>
      <c r="I115" s="46" t="str">
        <f t="shared" si="23"/>
        <v/>
      </c>
      <c r="J115" s="250"/>
    </row>
    <row r="116" spans="1:10" s="6" customFormat="1" ht="25.05" customHeight="1" x14ac:dyDescent="0.25">
      <c r="A116" s="111" t="s">
        <v>126</v>
      </c>
      <c r="B116" s="22"/>
      <c r="C116" s="129" t="str">
        <f t="shared" si="20"/>
        <v/>
      </c>
      <c r="D116" s="22"/>
      <c r="E116" s="46" t="str">
        <f t="shared" si="21"/>
        <v/>
      </c>
      <c r="F116" s="22"/>
      <c r="G116" s="46" t="str">
        <f t="shared" si="22"/>
        <v/>
      </c>
      <c r="H116" s="22"/>
      <c r="I116" s="46" t="str">
        <f t="shared" si="23"/>
        <v/>
      </c>
      <c r="J116" s="254"/>
    </row>
    <row r="117" spans="1:10" ht="25.05" customHeight="1" thickBot="1" x14ac:dyDescent="0.3">
      <c r="A117" s="112" t="s">
        <v>322</v>
      </c>
      <c r="B117" s="56">
        <f>SUM(B112:B116)</f>
        <v>0</v>
      </c>
      <c r="C117" s="129"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31" t="s">
        <v>134</v>
      </c>
      <c r="B118" s="163">
        <f>B110-B117</f>
        <v>0</v>
      </c>
      <c r="C118" s="129" t="str">
        <f t="shared" si="20"/>
        <v/>
      </c>
      <c r="D118" s="163">
        <f>D110-D117</f>
        <v>0</v>
      </c>
      <c r="E118" s="46" t="str">
        <f t="shared" si="21"/>
        <v/>
      </c>
      <c r="F118" s="163">
        <f>F110-F117</f>
        <v>0</v>
      </c>
      <c r="G118" s="46" t="str">
        <f t="shared" si="22"/>
        <v/>
      </c>
      <c r="H118" s="163">
        <f>H110-H117</f>
        <v>0</v>
      </c>
      <c r="I118" s="46" t="str">
        <f t="shared" si="23"/>
        <v/>
      </c>
      <c r="J118" s="250"/>
    </row>
    <row r="119" spans="1:10" s="6" customFormat="1" ht="35.4" customHeight="1" x14ac:dyDescent="0.25">
      <c r="A119" s="135" t="s">
        <v>135</v>
      </c>
      <c r="B119" s="16">
        <f>'Vuosi 2018'!B120</f>
        <v>0</v>
      </c>
      <c r="C119" s="129" t="str">
        <f t="shared" si="20"/>
        <v/>
      </c>
      <c r="D119" s="16">
        <f>'Vuosi 2018'!D120</f>
        <v>0</v>
      </c>
      <c r="E119" s="46" t="str">
        <f t="shared" si="21"/>
        <v/>
      </c>
      <c r="F119" s="16">
        <f>'Vuosi 2018'!F120</f>
        <v>0</v>
      </c>
      <c r="G119" s="46" t="str">
        <f t="shared" si="22"/>
        <v/>
      </c>
      <c r="H119" s="16">
        <f>'Vuosi 2018'!H120</f>
        <v>0</v>
      </c>
      <c r="I119" s="46" t="str">
        <f t="shared" si="23"/>
        <v/>
      </c>
      <c r="J119" s="250"/>
    </row>
    <row r="120" spans="1:10" s="6" customFormat="1" ht="35.4" customHeight="1" x14ac:dyDescent="0.25">
      <c r="A120" s="135" t="s">
        <v>136</v>
      </c>
      <c r="B120" s="164">
        <f>B118+B119</f>
        <v>0</v>
      </c>
      <c r="C120" s="129" t="str">
        <f t="shared" si="20"/>
        <v/>
      </c>
      <c r="D120" s="165">
        <f>D118+D119</f>
        <v>0</v>
      </c>
      <c r="E120" s="46" t="str">
        <f t="shared" si="21"/>
        <v/>
      </c>
      <c r="F120" s="165">
        <f>F118+F119</f>
        <v>0</v>
      </c>
      <c r="G120" s="46" t="str">
        <f t="shared" si="22"/>
        <v/>
      </c>
      <c r="H120" s="165">
        <f>H118+H119</f>
        <v>0</v>
      </c>
      <c r="I120" s="46" t="str">
        <f t="shared" si="23"/>
        <v/>
      </c>
      <c r="J120" s="250"/>
    </row>
    <row r="121" spans="1:10" s="57" customFormat="1" ht="61.2" customHeight="1" thickBot="1" x14ac:dyDescent="0.35">
      <c r="A121" s="196" t="s">
        <v>137</v>
      </c>
      <c r="B121" s="198"/>
      <c r="C121" s="198"/>
      <c r="D121" s="198"/>
      <c r="E121" s="198"/>
      <c r="F121" s="198"/>
      <c r="G121" s="198"/>
      <c r="H121" s="198"/>
      <c r="I121" s="198"/>
      <c r="J121" s="250"/>
    </row>
    <row r="122" spans="1:10" s="7" customFormat="1" ht="25.05" customHeight="1" thickTop="1" x14ac:dyDescent="0.25">
      <c r="A122" s="110" t="s">
        <v>14</v>
      </c>
      <c r="B122" s="14"/>
      <c r="C122" s="14"/>
      <c r="D122" s="14"/>
      <c r="E122" s="14"/>
      <c r="F122" s="14"/>
      <c r="G122" s="14"/>
      <c r="H122" s="14"/>
      <c r="I122" s="14"/>
      <c r="J122" s="250"/>
    </row>
    <row r="123" spans="1:10" s="12" customFormat="1" ht="25.05" customHeight="1" x14ac:dyDescent="0.25">
      <c r="A123" s="18" t="s">
        <v>323</v>
      </c>
      <c r="B123" s="22"/>
      <c r="C123" s="46" t="str">
        <f>IF(B123="","",IF(B123=0,"",(B123/B$6/$A$11)))</f>
        <v/>
      </c>
      <c r="D123" s="203"/>
      <c r="E123" s="46" t="str">
        <f>IF(D123="","",IF(D123=0,"",(D123/D$6/$A$11)))</f>
        <v/>
      </c>
      <c r="F123" s="203"/>
      <c r="G123" s="46" t="str">
        <f>IF(F123="","",IF(F123=0,"",(F123/F$6/$A$11)))</f>
        <v/>
      </c>
      <c r="H123" s="22"/>
      <c r="I123" s="46" t="str">
        <f>IF(H123="","",IF(H123=0,"",(H123/H$6/$A$11)))</f>
        <v/>
      </c>
      <c r="J123" s="250"/>
    </row>
    <row r="124" spans="1:10" s="4" customFormat="1" ht="25.05" customHeight="1" x14ac:dyDescent="0.25">
      <c r="A124" s="18" t="s">
        <v>324</v>
      </c>
      <c r="B124" s="16"/>
      <c r="C124" s="129" t="str">
        <f>IF(B124="","",IF(B124=0,"",(B124/B$6/$A$11)))</f>
        <v/>
      </c>
      <c r="D124" s="16"/>
      <c r="E124" s="46" t="str">
        <f>IF(D124="","",IF(D124=0,"",(D124/D$6/$A$11)))</f>
        <v/>
      </c>
      <c r="F124" s="16"/>
      <c r="G124" s="46" t="str">
        <f>IF(F124="","",IF(F124=0,"",(F124/F$6/$A$11)))</f>
        <v/>
      </c>
      <c r="H124" s="16"/>
      <c r="I124" s="46" t="str">
        <f>IF(H124="","",IF(H124=0,"",(H124/H$6/$A$11)))</f>
        <v/>
      </c>
      <c r="J124" s="250"/>
    </row>
    <row r="125" spans="1:10" s="6" customFormat="1" ht="25.05" customHeight="1" x14ac:dyDescent="0.25">
      <c r="A125" s="18" t="s">
        <v>138</v>
      </c>
      <c r="B125" s="16"/>
      <c r="C125" s="129" t="str">
        <f>IF(B125="","",IF(B125=0,"",(B125/B$6/$A$11)))</f>
        <v/>
      </c>
      <c r="D125" s="16"/>
      <c r="E125" s="46" t="str">
        <f>IF(D125="","",IF(D125=0,"",(D125/D$6/$A$11)))</f>
        <v/>
      </c>
      <c r="F125" s="16"/>
      <c r="G125" s="46" t="str">
        <f>IF(F125="","",IF(F125=0,"",(F125/F$6/$A$11)))</f>
        <v/>
      </c>
      <c r="H125" s="16"/>
      <c r="I125" s="46" t="str">
        <f>IF(H125="","",IF(H125=0,"",(H125/H$6/$A$11)))</f>
        <v/>
      </c>
      <c r="J125" s="250"/>
    </row>
    <row r="126" spans="1:10" s="6" customFormat="1" ht="39" customHeight="1" x14ac:dyDescent="0.25">
      <c r="A126" s="104" t="s">
        <v>141</v>
      </c>
      <c r="B126" s="16"/>
      <c r="C126" s="129" t="str">
        <f>IF(B126="","",IF(B126=0,"",(B126/B$6/$A$11)))</f>
        <v/>
      </c>
      <c r="D126" s="16"/>
      <c r="E126" s="46" t="str">
        <f>IF(D126="","",IF(D126=0,"",(D126/D$6/$A$11)))</f>
        <v/>
      </c>
      <c r="F126" s="16"/>
      <c r="G126" s="46" t="str">
        <f>IF(F126="","",IF(F126=0,"",(F126/F$6/$A$11)))</f>
        <v/>
      </c>
      <c r="H126" s="16"/>
      <c r="I126" s="46" t="str">
        <f>IF(H126="","",IF(H126=0,"",(H126/H$6/$A$11)))</f>
        <v/>
      </c>
      <c r="J126" s="250"/>
    </row>
    <row r="127" spans="1:10" s="6" customFormat="1" ht="25.05" customHeight="1" x14ac:dyDescent="0.25">
      <c r="A127" s="137" t="s">
        <v>320</v>
      </c>
      <c r="B127" s="55">
        <f>SUM(B123:B126)</f>
        <v>0</v>
      </c>
      <c r="C127" s="129" t="str">
        <f>IF(B127="","",IF(B127=0,"",(B127/B$6/$A$11)))</f>
        <v/>
      </c>
      <c r="D127" s="55">
        <f>SUM(D123:D126)</f>
        <v>0</v>
      </c>
      <c r="E127" s="46" t="str">
        <f>IF(D127="","",IF(D127=0,"",(D127/D$6/$A$11)))</f>
        <v/>
      </c>
      <c r="F127" s="55">
        <f>SUM(F123:F126)</f>
        <v>0</v>
      </c>
      <c r="G127" s="46" t="str">
        <f>IF(F127="","",IF(F127=0,"",(F127/F$6/$A$11)))</f>
        <v/>
      </c>
      <c r="H127" s="55">
        <f>SUM(H123:H126)</f>
        <v>0</v>
      </c>
      <c r="I127" s="46" t="str">
        <f>IF(H127="","",IF(H127=0,"",(H127/H$6/$A$11)))</f>
        <v/>
      </c>
      <c r="J127" s="250"/>
    </row>
    <row r="128" spans="1:10" s="12" customFormat="1" ht="35.4" customHeight="1" x14ac:dyDescent="0.25">
      <c r="A128" s="110" t="s">
        <v>15</v>
      </c>
      <c r="B128" s="14"/>
      <c r="C128" s="14"/>
      <c r="D128" s="14"/>
      <c r="E128" s="14"/>
      <c r="F128" s="14"/>
      <c r="G128" s="14"/>
      <c r="H128" s="14"/>
      <c r="I128" s="14"/>
      <c r="J128" s="250"/>
    </row>
    <row r="129" spans="1:11" s="4" customFormat="1" ht="25.05" customHeight="1" x14ac:dyDescent="0.25">
      <c r="A129" s="18" t="s">
        <v>119</v>
      </c>
      <c r="B129" s="16"/>
      <c r="C129" s="46" t="str">
        <f t="shared" ref="C129:C136" si="24">IF(B129="","",IF(B129=0,"",(B129/B$6/$A$11)))</f>
        <v/>
      </c>
      <c r="D129" s="205"/>
      <c r="E129" s="46" t="str">
        <f t="shared" ref="E129:E136" si="25">IF(D129="","",IF(D129=0,"",(D129/D$6/$A$11)))</f>
        <v/>
      </c>
      <c r="F129" s="205"/>
      <c r="G129" s="46" t="str">
        <f t="shared" ref="G129:G136" si="26">IF(F129="","",IF(F129=0,"",(F129/F$6/$A$11)))</f>
        <v/>
      </c>
      <c r="H129" s="16"/>
      <c r="I129" s="46" t="str">
        <f t="shared" ref="I129:I136" si="27">IF(H129="","",IF(H129=0,"",(H129/H$6/$A$11)))</f>
        <v/>
      </c>
      <c r="J129" s="250"/>
    </row>
    <row r="130" spans="1:11" s="6" customFormat="1" ht="25.05" customHeight="1" x14ac:dyDescent="0.25">
      <c r="A130" s="18" t="s">
        <v>325</v>
      </c>
      <c r="B130" s="16"/>
      <c r="C130" s="129" t="str">
        <f t="shared" si="24"/>
        <v/>
      </c>
      <c r="D130" s="16"/>
      <c r="E130" s="46" t="str">
        <f t="shared" si="25"/>
        <v/>
      </c>
      <c r="F130" s="16"/>
      <c r="G130" s="46" t="str">
        <f t="shared" si="26"/>
        <v/>
      </c>
      <c r="H130" s="16"/>
      <c r="I130" s="46" t="str">
        <f t="shared" si="27"/>
        <v/>
      </c>
      <c r="J130" s="250"/>
    </row>
    <row r="131" spans="1:11" s="6" customFormat="1" ht="25.05" customHeight="1" x14ac:dyDescent="0.25">
      <c r="A131" s="18" t="s">
        <v>133</v>
      </c>
      <c r="B131" s="16"/>
      <c r="C131" s="129" t="str">
        <f t="shared" si="24"/>
        <v/>
      </c>
      <c r="D131" s="16"/>
      <c r="E131" s="46" t="str">
        <f t="shared" si="25"/>
        <v/>
      </c>
      <c r="F131" s="16"/>
      <c r="G131" s="46" t="str">
        <f t="shared" si="26"/>
        <v/>
      </c>
      <c r="H131" s="16"/>
      <c r="I131" s="46" t="str">
        <f t="shared" si="27"/>
        <v/>
      </c>
      <c r="J131" s="250"/>
    </row>
    <row r="132" spans="1:11" s="12" customFormat="1" ht="25.05" customHeight="1" x14ac:dyDescent="0.25">
      <c r="A132" s="108" t="s">
        <v>126</v>
      </c>
      <c r="B132" s="22"/>
      <c r="C132" s="129" t="str">
        <f t="shared" si="24"/>
        <v/>
      </c>
      <c r="D132" s="22"/>
      <c r="E132" s="46" t="str">
        <f t="shared" si="25"/>
        <v/>
      </c>
      <c r="F132" s="22"/>
      <c r="G132" s="46" t="str">
        <f t="shared" si="26"/>
        <v/>
      </c>
      <c r="H132" s="22"/>
      <c r="I132" s="46" t="str">
        <f t="shared" si="27"/>
        <v/>
      </c>
      <c r="J132" s="250"/>
    </row>
    <row r="133" spans="1:11" s="4" customFormat="1" ht="25.05" customHeight="1" thickBot="1" x14ac:dyDescent="0.3">
      <c r="A133" s="112" t="s">
        <v>322</v>
      </c>
      <c r="B133" s="56">
        <f>SUM(B129:B132)</f>
        <v>0</v>
      </c>
      <c r="C133" s="208" t="str">
        <f t="shared" si="24"/>
        <v/>
      </c>
      <c r="D133" s="56">
        <f>SUM(D129:D132)</f>
        <v>0</v>
      </c>
      <c r="E133" s="208" t="str">
        <f t="shared" si="25"/>
        <v/>
      </c>
      <c r="F133" s="56">
        <f>SUM(F129:F132)</f>
        <v>0</v>
      </c>
      <c r="G133" s="208" t="str">
        <f t="shared" si="26"/>
        <v/>
      </c>
      <c r="H133" s="56">
        <f>SUM(H129:H132)</f>
        <v>0</v>
      </c>
      <c r="I133" s="208" t="str">
        <f t="shared" si="27"/>
        <v/>
      </c>
      <c r="J133" s="250"/>
    </row>
    <row r="134" spans="1:11" s="6" customFormat="1" ht="34.200000000000003" customHeight="1" thickTop="1" x14ac:dyDescent="0.25">
      <c r="A134" s="131" t="s">
        <v>139</v>
      </c>
      <c r="B134" s="163">
        <f>B127-B133</f>
        <v>0</v>
      </c>
      <c r="C134" s="129" t="str">
        <f t="shared" si="24"/>
        <v/>
      </c>
      <c r="D134" s="163">
        <f>D127-D133</f>
        <v>0</v>
      </c>
      <c r="E134" s="129" t="str">
        <f t="shared" si="25"/>
        <v/>
      </c>
      <c r="F134" s="163">
        <f>F127-F133</f>
        <v>0</v>
      </c>
      <c r="G134" s="129" t="str">
        <f t="shared" si="26"/>
        <v/>
      </c>
      <c r="H134" s="163">
        <f>H127-H133</f>
        <v>0</v>
      </c>
      <c r="I134" s="129" t="str">
        <f t="shared" si="27"/>
        <v/>
      </c>
      <c r="J134" s="250"/>
    </row>
    <row r="135" spans="1:11" s="6" customFormat="1" ht="36" customHeight="1" x14ac:dyDescent="0.25">
      <c r="A135" s="134" t="s">
        <v>326</v>
      </c>
      <c r="B135" s="21">
        <f>'Vuosi 2018'!B136</f>
        <v>0</v>
      </c>
      <c r="C135" s="129" t="str">
        <f t="shared" si="24"/>
        <v/>
      </c>
      <c r="D135" s="21">
        <f>'Vuosi 2018'!D136</f>
        <v>0</v>
      </c>
      <c r="E135" s="46" t="str">
        <f t="shared" si="25"/>
        <v/>
      </c>
      <c r="F135" s="21">
        <f>'Vuosi 2018'!F136</f>
        <v>0</v>
      </c>
      <c r="G135" s="46" t="str">
        <f t="shared" si="26"/>
        <v/>
      </c>
      <c r="H135" s="21">
        <f>'Vuosi 2018'!H136</f>
        <v>0</v>
      </c>
      <c r="I135" s="46" t="str">
        <f t="shared" si="27"/>
        <v/>
      </c>
      <c r="J135" s="250"/>
    </row>
    <row r="136" spans="1:11" s="6" customFormat="1" ht="36" customHeight="1" x14ac:dyDescent="0.25">
      <c r="A136" s="134" t="s">
        <v>327</v>
      </c>
      <c r="B136" s="164">
        <f>B134+B135</f>
        <v>0</v>
      </c>
      <c r="C136" s="129" t="str">
        <f t="shared" si="24"/>
        <v/>
      </c>
      <c r="D136" s="165">
        <f>D134+D135</f>
        <v>0</v>
      </c>
      <c r="E136" s="46" t="str">
        <f t="shared" si="25"/>
        <v/>
      </c>
      <c r="F136" s="165">
        <f>F134+F135</f>
        <v>0</v>
      </c>
      <c r="G136" s="46" t="str">
        <f t="shared" si="26"/>
        <v/>
      </c>
      <c r="H136" s="165">
        <f>H134+H135</f>
        <v>0</v>
      </c>
      <c r="I136" s="46" t="str">
        <f t="shared" si="27"/>
        <v/>
      </c>
      <c r="J136" s="250"/>
    </row>
    <row r="137" spans="1:11" s="57" customFormat="1" ht="64.8" customHeight="1" thickBot="1" x14ac:dyDescent="0.35">
      <c r="A137" s="196" t="s">
        <v>140</v>
      </c>
      <c r="B137" s="198"/>
      <c r="C137" s="198"/>
      <c r="D137" s="198"/>
      <c r="E137" s="198"/>
      <c r="F137" s="198"/>
      <c r="G137" s="198"/>
      <c r="H137" s="198"/>
      <c r="I137" s="198"/>
      <c r="J137" s="250"/>
    </row>
    <row r="138" spans="1:11" ht="25.05" customHeight="1" thickTop="1" x14ac:dyDescent="0.25">
      <c r="A138" s="110" t="s">
        <v>14</v>
      </c>
      <c r="B138" s="14"/>
      <c r="C138" s="14"/>
      <c r="D138" s="14"/>
      <c r="E138" s="14"/>
      <c r="F138" s="14"/>
      <c r="G138" s="14"/>
      <c r="H138" s="14"/>
      <c r="I138" s="14"/>
      <c r="K138" s="5"/>
    </row>
    <row r="139" spans="1:11" s="6" customFormat="1" ht="25.05" customHeight="1" x14ac:dyDescent="0.25">
      <c r="A139" s="18" t="s">
        <v>328</v>
      </c>
      <c r="B139" s="16"/>
      <c r="C139" s="46" t="str">
        <f>IF(B139="","",IF(B139=0,"",(B139/B$6/$A$11)))</f>
        <v/>
      </c>
      <c r="D139" s="205"/>
      <c r="E139" s="46" t="str">
        <f>IF(D139="","",IF(D139=0,"",(D139/D$6/$A$11)))</f>
        <v/>
      </c>
      <c r="F139" s="205"/>
      <c r="G139" s="46" t="str">
        <f>IF(F139="","",IF(F139=0,"",(F139/F$6/$A$11)))</f>
        <v/>
      </c>
      <c r="H139" s="16"/>
      <c r="I139" s="46" t="str">
        <f>IF(H139="","",IF(H139=0,"",(H139/H$6/$A$11)))</f>
        <v/>
      </c>
      <c r="J139" s="250"/>
    </row>
    <row r="140" spans="1:11" s="6" customFormat="1" ht="25.05" customHeight="1" x14ac:dyDescent="0.25">
      <c r="A140" s="18" t="s">
        <v>329</v>
      </c>
      <c r="B140" s="16"/>
      <c r="C140" s="129" t="str">
        <f>IF(B140="","",IF(B140=0,"",(B140/B$6/$A$11)))</f>
        <v/>
      </c>
      <c r="D140" s="16"/>
      <c r="E140" s="46" t="str">
        <f>IF(D140="","",IF(D140=0,"",(D140/D$6/$A$11)))</f>
        <v/>
      </c>
      <c r="F140" s="16"/>
      <c r="G140" s="46" t="str">
        <f>IF(F140="","",IF(F140=0,"",(F140/F$6/$A$11)))</f>
        <v/>
      </c>
      <c r="H140" s="16"/>
      <c r="I140" s="46" t="str">
        <f>IF(H140="","",IF(H140=0,"",(H140/H$6/$A$11)))</f>
        <v/>
      </c>
      <c r="J140" s="250"/>
    </row>
    <row r="141" spans="1:11" ht="25.05" customHeight="1" x14ac:dyDescent="0.25">
      <c r="A141" s="18" t="s">
        <v>138</v>
      </c>
      <c r="B141" s="16"/>
      <c r="C141" s="129"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4" t="s">
        <v>141</v>
      </c>
      <c r="B142" s="16"/>
      <c r="C142" s="129" t="str">
        <f>IF(B142="","",IF(B142=0,"",(B142/B$6/$A$11)))</f>
        <v/>
      </c>
      <c r="D142" s="16"/>
      <c r="E142" s="46" t="str">
        <f>IF(D142="","",IF(D142=0,"",(D142/D$6/$A$11)))</f>
        <v/>
      </c>
      <c r="F142" s="16"/>
      <c r="G142" s="46" t="str">
        <f>IF(F142="","",IF(F142=0,"",(F142/F$6/$A$11)))</f>
        <v/>
      </c>
      <c r="H142" s="16"/>
      <c r="I142" s="46" t="str">
        <f>IF(H142="","",IF(H142=0,"",(H142/H$6/$A$11)))</f>
        <v/>
      </c>
      <c r="J142" s="250"/>
    </row>
    <row r="143" spans="1:11" s="6" customFormat="1" ht="25.05" customHeight="1" x14ac:dyDescent="0.25">
      <c r="A143" s="137" t="s">
        <v>320</v>
      </c>
      <c r="B143" s="55">
        <f>SUM(B139:B142)</f>
        <v>0</v>
      </c>
      <c r="C143" s="129" t="str">
        <f>IF(B143="","",IF(B143=0,"",(B143/B$6/$A$11)))</f>
        <v/>
      </c>
      <c r="D143" s="55">
        <f>SUM(D139:D142)</f>
        <v>0</v>
      </c>
      <c r="E143" s="46" t="str">
        <f>IF(D143="","",IF(D143=0,"",(D143/D$6/$A$11)))</f>
        <v/>
      </c>
      <c r="F143" s="55">
        <f>SUM(F139:F142)</f>
        <v>0</v>
      </c>
      <c r="G143" s="46" t="str">
        <f>IF(F143="","",IF(F143=0,"",(F143/F$6/$A$11)))</f>
        <v/>
      </c>
      <c r="H143" s="55">
        <f>SUM(H139:H142)</f>
        <v>0</v>
      </c>
      <c r="I143" s="46" t="str">
        <f>IF(H143="","",IF(H143=0,"",(H143/H$6/$A$11)))</f>
        <v/>
      </c>
      <c r="J143" s="250"/>
    </row>
    <row r="144" spans="1:11" s="6" customFormat="1" ht="25.05" customHeight="1" x14ac:dyDescent="0.25">
      <c r="A144" s="110" t="s">
        <v>15</v>
      </c>
      <c r="B144" s="15"/>
      <c r="C144" s="58" t="str">
        <f>IF(B144="","",IF(B144=0,"",(B144/$B$14/#REF!)))</f>
        <v/>
      </c>
      <c r="D144" s="15"/>
      <c r="E144" s="58" t="str">
        <f>IF(D144="","",IF(D144=0,"",(D144/$B$14/#REF!)))</f>
        <v/>
      </c>
      <c r="F144" s="15"/>
      <c r="G144" s="58" t="str">
        <f>IF(F144="","",IF(F144=0,"",(F144/$B$14/#REF!)))</f>
        <v/>
      </c>
      <c r="H144" s="15"/>
      <c r="I144" s="58" t="str">
        <f>IF(H144="","",IF(H144=0,"",(H144/$B$14/#REF!)))</f>
        <v/>
      </c>
      <c r="J144" s="250"/>
    </row>
    <row r="145" spans="1:10" s="6" customFormat="1" ht="25.05" customHeight="1" x14ac:dyDescent="0.25">
      <c r="A145" s="18" t="s">
        <v>262</v>
      </c>
      <c r="B145" s="16"/>
      <c r="C145" s="46" t="str">
        <f t="shared" ref="C145:C151" si="28">IF(B145="","",IF(B145=0,"",(B145/B$6/$A$11)))</f>
        <v/>
      </c>
      <c r="D145" s="16"/>
      <c r="E145" s="46" t="str">
        <f t="shared" ref="E145:E151" si="29">IF(D145="","",IF(D145=0,"",(D145/D$6/$A$11)))</f>
        <v/>
      </c>
      <c r="F145" s="16"/>
      <c r="G145" s="46" t="str">
        <f t="shared" ref="G145:G151" si="30">IF(F145="","",IF(F145=0,"",(F145/F$6/$A$11)))</f>
        <v/>
      </c>
      <c r="H145" s="16"/>
      <c r="I145" s="46" t="str">
        <f t="shared" ref="I145:I151" si="31">IF(H145="","",IF(H145=0,"",(H145/H$6/$A$11)))</f>
        <v/>
      </c>
      <c r="J145" s="250"/>
    </row>
    <row r="146" spans="1:10" s="6" customFormat="1" ht="25.05" customHeight="1" x14ac:dyDescent="0.25">
      <c r="A146" s="18" t="s">
        <v>133</v>
      </c>
      <c r="B146" s="16"/>
      <c r="C146" s="129" t="str">
        <f t="shared" si="28"/>
        <v/>
      </c>
      <c r="D146" s="16"/>
      <c r="E146" s="46" t="str">
        <f t="shared" si="29"/>
        <v/>
      </c>
      <c r="F146" s="16"/>
      <c r="G146" s="46" t="str">
        <f t="shared" si="30"/>
        <v/>
      </c>
      <c r="H146" s="16"/>
      <c r="I146" s="46" t="str">
        <f t="shared" si="31"/>
        <v/>
      </c>
      <c r="J146" s="250"/>
    </row>
    <row r="147" spans="1:10" s="6" customFormat="1" ht="25.05" customHeight="1" x14ac:dyDescent="0.25">
      <c r="A147" s="108" t="s">
        <v>126</v>
      </c>
      <c r="B147" s="22"/>
      <c r="C147" s="129" t="str">
        <f t="shared" si="28"/>
        <v/>
      </c>
      <c r="D147" s="22"/>
      <c r="E147" s="46" t="str">
        <f t="shared" si="29"/>
        <v/>
      </c>
      <c r="F147" s="22"/>
      <c r="G147" s="46" t="str">
        <f t="shared" si="30"/>
        <v/>
      </c>
      <c r="H147" s="22"/>
      <c r="I147" s="46" t="str">
        <f t="shared" si="31"/>
        <v/>
      </c>
      <c r="J147" s="250"/>
    </row>
    <row r="148" spans="1:10" s="6" customFormat="1" ht="25.05" customHeight="1" thickBot="1" x14ac:dyDescent="0.3">
      <c r="A148" s="112" t="s">
        <v>322</v>
      </c>
      <c r="B148" s="56">
        <f>SUM(B145:B147)</f>
        <v>0</v>
      </c>
      <c r="C148" s="208" t="str">
        <f t="shared" si="28"/>
        <v/>
      </c>
      <c r="D148" s="56">
        <f>SUM(D145:D147)</f>
        <v>0</v>
      </c>
      <c r="E148" s="208" t="str">
        <f t="shared" si="29"/>
        <v/>
      </c>
      <c r="F148" s="56">
        <f>SUM(F145:F147)</f>
        <v>0</v>
      </c>
      <c r="G148" s="208" t="str">
        <f t="shared" si="30"/>
        <v/>
      </c>
      <c r="H148" s="56">
        <f>SUM(H145:H147)</f>
        <v>0</v>
      </c>
      <c r="I148" s="208" t="str">
        <f t="shared" si="31"/>
        <v/>
      </c>
      <c r="J148" s="250"/>
    </row>
    <row r="149" spans="1:10" s="6" customFormat="1" ht="32.4" customHeight="1" thickTop="1" x14ac:dyDescent="0.25">
      <c r="A149" s="131" t="s">
        <v>142</v>
      </c>
      <c r="B149" s="163">
        <f>B143-B148</f>
        <v>0</v>
      </c>
      <c r="C149" s="129" t="str">
        <f t="shared" si="28"/>
        <v/>
      </c>
      <c r="D149" s="163">
        <f>D143-D148</f>
        <v>0</v>
      </c>
      <c r="E149" s="129" t="str">
        <f t="shared" si="29"/>
        <v/>
      </c>
      <c r="F149" s="163">
        <f>F143-F148</f>
        <v>0</v>
      </c>
      <c r="G149" s="129" t="str">
        <f t="shared" si="30"/>
        <v/>
      </c>
      <c r="H149" s="163">
        <f>H143-H148</f>
        <v>0</v>
      </c>
      <c r="I149" s="129" t="str">
        <f t="shared" si="31"/>
        <v/>
      </c>
      <c r="J149" s="250"/>
    </row>
    <row r="150" spans="1:10" s="6" customFormat="1" ht="32.4" customHeight="1" x14ac:dyDescent="0.25">
      <c r="A150" s="134" t="s">
        <v>143</v>
      </c>
      <c r="B150" s="16">
        <f>'Vuosi 2018'!B151</f>
        <v>0</v>
      </c>
      <c r="C150" s="129" t="str">
        <f t="shared" si="28"/>
        <v/>
      </c>
      <c r="D150" s="16">
        <f>'Vuosi 2018'!D151</f>
        <v>0</v>
      </c>
      <c r="E150" s="46" t="str">
        <f t="shared" si="29"/>
        <v/>
      </c>
      <c r="F150" s="16">
        <f>'Vuosi 2018'!F151</f>
        <v>0</v>
      </c>
      <c r="G150" s="46" t="str">
        <f t="shared" si="30"/>
        <v/>
      </c>
      <c r="H150" s="16">
        <f>'Vuosi 2018'!H151</f>
        <v>0</v>
      </c>
      <c r="I150" s="46" t="str">
        <f t="shared" si="31"/>
        <v/>
      </c>
      <c r="J150" s="250"/>
    </row>
    <row r="151" spans="1:10" s="6" customFormat="1" ht="32.4" customHeight="1" x14ac:dyDescent="0.25">
      <c r="A151" s="134" t="s">
        <v>330</v>
      </c>
      <c r="B151" s="164">
        <f>B149+B150</f>
        <v>0</v>
      </c>
      <c r="C151" s="129" t="str">
        <f t="shared" si="28"/>
        <v/>
      </c>
      <c r="D151" s="165">
        <f>D149+D150</f>
        <v>0</v>
      </c>
      <c r="E151" s="46" t="str">
        <f t="shared" si="29"/>
        <v/>
      </c>
      <c r="F151" s="165">
        <f>F149+F150</f>
        <v>0</v>
      </c>
      <c r="G151" s="46" t="str">
        <f t="shared" si="30"/>
        <v/>
      </c>
      <c r="H151" s="165">
        <f>H149+H150</f>
        <v>0</v>
      </c>
      <c r="I151" s="46" t="str">
        <f t="shared" si="31"/>
        <v/>
      </c>
      <c r="J151" s="250"/>
    </row>
    <row r="152" spans="1:10" s="57" customFormat="1" ht="51.6" customHeight="1" thickBot="1" x14ac:dyDescent="0.35">
      <c r="A152" s="196" t="s">
        <v>144</v>
      </c>
      <c r="B152" s="198"/>
      <c r="C152" s="198"/>
      <c r="D152" s="198"/>
      <c r="E152" s="198"/>
      <c r="F152" s="198"/>
      <c r="G152" s="198"/>
      <c r="H152" s="198"/>
      <c r="I152" s="198"/>
      <c r="J152" s="250"/>
    </row>
    <row r="153" spans="1:10" ht="25.05" customHeight="1" thickTop="1" x14ac:dyDescent="0.25">
      <c r="A153" s="110" t="s">
        <v>14</v>
      </c>
      <c r="B153" s="14"/>
      <c r="C153" s="14"/>
      <c r="D153" s="14"/>
      <c r="E153" s="14"/>
      <c r="F153" s="14"/>
      <c r="G153" s="14"/>
      <c r="H153" s="14"/>
      <c r="I153" s="14"/>
    </row>
    <row r="154" spans="1:10" s="6" customFormat="1" ht="25.05" customHeight="1" x14ac:dyDescent="0.3">
      <c r="A154" s="18" t="s">
        <v>331</v>
      </c>
      <c r="B154" s="16"/>
      <c r="C154" s="46" t="str">
        <f>IF(B154="","",IF(B154=0,"",(B154/B$6/$A$11)))</f>
        <v/>
      </c>
      <c r="D154" s="205"/>
      <c r="E154" s="46" t="str">
        <f>IF(D154="","",IF(D154=0,"",(D154/D$6/$A$11)))</f>
        <v/>
      </c>
      <c r="F154" s="205"/>
      <c r="G154" s="46" t="str">
        <f>IF(F154="","",IF(F154=0,"",(F154/F$6/$A$11)))</f>
        <v/>
      </c>
      <c r="H154" s="16"/>
      <c r="I154" s="46" t="str">
        <f>IF(H154="","",IF(H154=0,"",(H154/H$6/$A$11)))</f>
        <v/>
      </c>
      <c r="J154" s="255"/>
    </row>
    <row r="155" spans="1:10" s="6" customFormat="1" ht="25.05" customHeight="1" x14ac:dyDescent="0.25">
      <c r="A155" s="18" t="s">
        <v>332</v>
      </c>
      <c r="B155" s="16"/>
      <c r="C155" s="129" t="str">
        <f>IF(B155="","",IF(B155=0,"",(B155/B$6/$A$11)))</f>
        <v/>
      </c>
      <c r="D155" s="16"/>
      <c r="E155" s="46" t="str">
        <f>IF(D155="","",IF(D155=0,"",(D155/D$6/$A$11)))</f>
        <v/>
      </c>
      <c r="F155" s="16"/>
      <c r="G155" s="46" t="str">
        <f>IF(F155="","",IF(F155=0,"",(F155/F$6/$A$11)))</f>
        <v/>
      </c>
      <c r="H155" s="16"/>
      <c r="I155" s="46" t="str">
        <f>IF(H155="","",IF(H155=0,"",(H155/H$6/$A$11)))</f>
        <v/>
      </c>
      <c r="J155" s="250"/>
    </row>
    <row r="156" spans="1:10" s="6" customFormat="1" ht="35.4" customHeight="1" x14ac:dyDescent="0.25">
      <c r="A156" s="18" t="s">
        <v>333</v>
      </c>
      <c r="B156" s="16"/>
      <c r="C156" s="129" t="str">
        <f>IF(B156="","",IF(B156=0,"",(B156/B$6/$A$11)))</f>
        <v/>
      </c>
      <c r="D156" s="16"/>
      <c r="E156" s="46" t="str">
        <f>IF(D156="","",IF(D156=0,"",(D156/D$6/$A$11)))</f>
        <v/>
      </c>
      <c r="F156" s="16"/>
      <c r="G156" s="46" t="str">
        <f>IF(F156="","",IF(F156=0,"",(F156/F$6/$A$11)))</f>
        <v/>
      </c>
      <c r="H156" s="16"/>
      <c r="I156" s="46" t="str">
        <f>IF(H156="","",IF(H156=0,"",(H156/H$6/$A$11)))</f>
        <v/>
      </c>
      <c r="J156" s="250"/>
    </row>
    <row r="157" spans="1:10" s="6" customFormat="1" ht="35.4" customHeight="1" x14ac:dyDescent="0.25">
      <c r="A157" s="104" t="s">
        <v>141</v>
      </c>
      <c r="B157" s="16"/>
      <c r="C157" s="129" t="str">
        <f>IF(B157="","",IF(B157=0,"",(B157/B$6/$A$11)))</f>
        <v/>
      </c>
      <c r="D157" s="16"/>
      <c r="E157" s="46" t="str">
        <f>IF(D157="","",IF(D157=0,"",(D157/D$6/$A$11)))</f>
        <v/>
      </c>
      <c r="F157" s="16"/>
      <c r="G157" s="46" t="str">
        <f>IF(F157="","",IF(F157=0,"",(F157/F$6/$A$11)))</f>
        <v/>
      </c>
      <c r="H157" s="16"/>
      <c r="I157" s="46" t="str">
        <f>IF(H157="","",IF(H157=0,"",(H157/H$6/$A$11)))</f>
        <v/>
      </c>
      <c r="J157" s="250"/>
    </row>
    <row r="158" spans="1:10" s="6" customFormat="1" ht="25.05" customHeight="1" x14ac:dyDescent="0.25">
      <c r="A158" s="137" t="s">
        <v>320</v>
      </c>
      <c r="B158" s="55">
        <f>SUM(B154:B157)</f>
        <v>0</v>
      </c>
      <c r="C158" s="129" t="str">
        <f>IF(B158="","",IF(B158=0,"",(B158/B$6/$A$11)))</f>
        <v/>
      </c>
      <c r="D158" s="55">
        <f>SUM(D154:D157)</f>
        <v>0</v>
      </c>
      <c r="E158" s="46" t="str">
        <f>IF(D158="","",IF(D158=0,"",(D158/D$6/$A$11)))</f>
        <v/>
      </c>
      <c r="F158" s="55">
        <f>SUM(F154:F157)</f>
        <v>0</v>
      </c>
      <c r="G158" s="46" t="str">
        <f>IF(F158="","",IF(F158=0,"",(F158/F$6/$A$11)))</f>
        <v/>
      </c>
      <c r="H158" s="55">
        <f>SUM(H154:H157)</f>
        <v>0</v>
      </c>
      <c r="I158" s="46" t="str">
        <f>IF(H158="","",IF(H158=0,"",(H158/H$6/$A$11)))</f>
        <v/>
      </c>
      <c r="J158" s="250"/>
    </row>
    <row r="159" spans="1:10" s="6" customFormat="1" ht="35.4" customHeight="1" x14ac:dyDescent="0.3">
      <c r="A159" s="110" t="s">
        <v>15</v>
      </c>
      <c r="B159" s="14"/>
      <c r="C159" s="14"/>
      <c r="D159" s="14"/>
      <c r="E159" s="14"/>
      <c r="F159" s="14"/>
      <c r="G159" s="14"/>
      <c r="H159" s="14"/>
      <c r="I159" s="14"/>
      <c r="J159" s="255"/>
    </row>
    <row r="160" spans="1:10" s="6" customFormat="1" ht="25.05" customHeight="1" x14ac:dyDescent="0.25">
      <c r="A160" s="18" t="s">
        <v>119</v>
      </c>
      <c r="B160" s="16"/>
      <c r="C160" s="46" t="str">
        <f t="shared" ref="C160:C167" si="32">IF(B160="","",IF(B160=0,"",(B160/B$6/$A$11)))</f>
        <v/>
      </c>
      <c r="D160" s="205"/>
      <c r="E160" s="46" t="str">
        <f t="shared" ref="E160:E167" si="33">IF(D160="","",IF(D160=0,"",(D160/D$6/$A$11)))</f>
        <v/>
      </c>
      <c r="F160" s="205"/>
      <c r="G160" s="46" t="str">
        <f t="shared" ref="G160:G167" si="34">IF(F160="","",IF(F160=0,"",(F160/F$6/$A$11)))</f>
        <v/>
      </c>
      <c r="H160" s="16"/>
      <c r="I160" s="46" t="str">
        <f t="shared" ref="I160:I167" si="35">IF(H160="","",IF(H160=0,"",(H160/H$6/$A$11)))</f>
        <v/>
      </c>
      <c r="J160" s="254"/>
    </row>
    <row r="161" spans="1:10" s="6" customFormat="1" ht="25.05" customHeight="1" x14ac:dyDescent="0.25">
      <c r="A161" s="18" t="s">
        <v>146</v>
      </c>
      <c r="B161" s="16"/>
      <c r="C161" s="129" t="str">
        <f t="shared" si="32"/>
        <v/>
      </c>
      <c r="D161" s="16"/>
      <c r="E161" s="46" t="str">
        <f t="shared" si="33"/>
        <v/>
      </c>
      <c r="F161" s="16"/>
      <c r="G161" s="46" t="str">
        <f t="shared" si="34"/>
        <v/>
      </c>
      <c r="H161" s="16"/>
      <c r="I161" s="46" t="str">
        <f t="shared" si="35"/>
        <v/>
      </c>
      <c r="J161" s="254"/>
    </row>
    <row r="162" spans="1:10" s="6" customFormat="1" ht="25.05" customHeight="1" x14ac:dyDescent="0.25">
      <c r="A162" s="18" t="s">
        <v>133</v>
      </c>
      <c r="B162" s="16"/>
      <c r="C162" s="129" t="str">
        <f t="shared" si="32"/>
        <v/>
      </c>
      <c r="D162" s="16"/>
      <c r="E162" s="46" t="str">
        <f t="shared" si="33"/>
        <v/>
      </c>
      <c r="F162" s="16"/>
      <c r="G162" s="46" t="str">
        <f t="shared" si="34"/>
        <v/>
      </c>
      <c r="H162" s="16"/>
      <c r="I162" s="46" t="str">
        <f t="shared" si="35"/>
        <v/>
      </c>
      <c r="J162" s="250"/>
    </row>
    <row r="163" spans="1:10" ht="25.05" customHeight="1" x14ac:dyDescent="0.25">
      <c r="A163" s="111" t="s">
        <v>126</v>
      </c>
      <c r="B163" s="22"/>
      <c r="C163" s="129" t="str">
        <f t="shared" si="32"/>
        <v/>
      </c>
      <c r="D163" s="22"/>
      <c r="E163" s="46" t="str">
        <f t="shared" si="33"/>
        <v/>
      </c>
      <c r="F163" s="22"/>
      <c r="G163" s="46" t="str">
        <f t="shared" si="34"/>
        <v/>
      </c>
      <c r="H163" s="22"/>
      <c r="I163" s="46" t="str">
        <f t="shared" si="35"/>
        <v/>
      </c>
    </row>
    <row r="164" spans="1:10" s="6" customFormat="1" ht="36" customHeight="1" thickBot="1" x14ac:dyDescent="0.3">
      <c r="A164" s="112" t="s">
        <v>322</v>
      </c>
      <c r="B164" s="56">
        <f>SUM(B160:B163)</f>
        <v>0</v>
      </c>
      <c r="C164" s="208" t="str">
        <f t="shared" si="32"/>
        <v/>
      </c>
      <c r="D164" s="56">
        <f>SUM(D160:D163)</f>
        <v>0</v>
      </c>
      <c r="E164" s="208" t="str">
        <f t="shared" si="33"/>
        <v/>
      </c>
      <c r="F164" s="56">
        <f>SUM(F160:F163)</f>
        <v>0</v>
      </c>
      <c r="G164" s="208" t="str">
        <f t="shared" si="34"/>
        <v/>
      </c>
      <c r="H164" s="56">
        <f>SUM(H160:H163)</f>
        <v>0</v>
      </c>
      <c r="I164" s="208" t="str">
        <f t="shared" si="35"/>
        <v/>
      </c>
      <c r="J164" s="250"/>
    </row>
    <row r="165" spans="1:10" s="6" customFormat="1" ht="39" customHeight="1" thickTop="1" x14ac:dyDescent="0.25">
      <c r="A165" s="131" t="s">
        <v>147</v>
      </c>
      <c r="B165" s="163">
        <f>B158-B164</f>
        <v>0</v>
      </c>
      <c r="C165" s="129" t="str">
        <f t="shared" si="32"/>
        <v/>
      </c>
      <c r="D165" s="163">
        <f>D158-D164</f>
        <v>0</v>
      </c>
      <c r="E165" s="129" t="str">
        <f t="shared" si="33"/>
        <v/>
      </c>
      <c r="F165" s="163">
        <f>F158-F164</f>
        <v>0</v>
      </c>
      <c r="G165" s="129" t="str">
        <f t="shared" si="34"/>
        <v/>
      </c>
      <c r="H165" s="163">
        <f>H158-H164</f>
        <v>0</v>
      </c>
      <c r="I165" s="129" t="str">
        <f t="shared" si="35"/>
        <v/>
      </c>
      <c r="J165" s="250"/>
    </row>
    <row r="166" spans="1:10" s="6" customFormat="1" ht="36" customHeight="1" x14ac:dyDescent="0.25">
      <c r="A166" s="134" t="s">
        <v>148</v>
      </c>
      <c r="B166" s="16">
        <f>'Vuosi 2018'!B167</f>
        <v>0</v>
      </c>
      <c r="C166" s="129" t="str">
        <f t="shared" si="32"/>
        <v/>
      </c>
      <c r="D166" s="16">
        <f>'Vuosi 2018'!D167</f>
        <v>0</v>
      </c>
      <c r="E166" s="46" t="str">
        <f t="shared" si="33"/>
        <v/>
      </c>
      <c r="F166" s="16">
        <f>'Vuosi 2018'!F167</f>
        <v>0</v>
      </c>
      <c r="G166" s="46" t="str">
        <f t="shared" si="34"/>
        <v/>
      </c>
      <c r="H166" s="16">
        <f>'Vuosi 2018'!H167</f>
        <v>0</v>
      </c>
      <c r="I166" s="46" t="str">
        <f t="shared" si="35"/>
        <v/>
      </c>
      <c r="J166" s="250"/>
    </row>
    <row r="167" spans="1:10" s="6" customFormat="1" ht="36" customHeight="1" x14ac:dyDescent="0.25">
      <c r="A167" s="134" t="s">
        <v>334</v>
      </c>
      <c r="B167" s="164">
        <f>B165+B166</f>
        <v>0</v>
      </c>
      <c r="C167" s="129" t="str">
        <f t="shared" si="32"/>
        <v/>
      </c>
      <c r="D167" s="165">
        <f>D165+D166</f>
        <v>0</v>
      </c>
      <c r="E167" s="46" t="str">
        <f t="shared" si="33"/>
        <v/>
      </c>
      <c r="F167" s="165">
        <f>F165+F166</f>
        <v>0</v>
      </c>
      <c r="G167" s="46" t="str">
        <f t="shared" si="34"/>
        <v/>
      </c>
      <c r="H167" s="165">
        <f>H165+H166</f>
        <v>0</v>
      </c>
      <c r="I167" s="46" t="str">
        <f t="shared" si="35"/>
        <v/>
      </c>
      <c r="J167" s="250"/>
    </row>
    <row r="168" spans="1:10" s="51" customFormat="1" ht="55.8" customHeight="1" thickBot="1" x14ac:dyDescent="0.35">
      <c r="A168" s="196" t="s">
        <v>149</v>
      </c>
      <c r="B168" s="198"/>
      <c r="C168" s="198"/>
      <c r="D168" s="198"/>
      <c r="E168" s="198"/>
      <c r="F168" s="198"/>
      <c r="G168" s="198"/>
      <c r="H168" s="198"/>
      <c r="I168" s="198"/>
      <c r="J168" s="250"/>
    </row>
    <row r="169" spans="1:10" s="6" customFormat="1" ht="36.6" customHeight="1" thickTop="1" x14ac:dyDescent="0.25">
      <c r="A169" s="190" t="s">
        <v>150</v>
      </c>
      <c r="B169" s="191">
        <f>'Vuosi 2018'!B177</f>
        <v>0</v>
      </c>
      <c r="C169" s="129" t="str">
        <f t="shared" ref="C169:C177" si="36">IF(B169="","",IF(B169=0,"",(B169/B$6/$A$11)))</f>
        <v/>
      </c>
      <c r="D169" s="191">
        <f>'Vuosi 2018'!D177</f>
        <v>0</v>
      </c>
      <c r="E169" s="46" t="str">
        <f t="shared" ref="E169:E177" si="37">IF(D169="","",IF(D169=0,"",(D169/D$6/$A$11)))</f>
        <v/>
      </c>
      <c r="F169" s="191">
        <f>'Vuosi 2018'!F177</f>
        <v>0</v>
      </c>
      <c r="G169" s="46" t="str">
        <f t="shared" ref="G169:G177" si="38">IF(F169="","",IF(F169=0,"",(F169/F$6/$A$11)))</f>
        <v/>
      </c>
      <c r="H169" s="191">
        <f>'Vuosi 2018'!H177</f>
        <v>0</v>
      </c>
      <c r="I169" s="46" t="str">
        <f t="shared" ref="I169:I177" si="39">IF(H169="","",IF(H169=0,"",(H169/H$6/$A$11)))</f>
        <v/>
      </c>
      <c r="J169" s="250"/>
    </row>
    <row r="170" spans="1:10" s="7" customFormat="1" ht="36.6" customHeight="1" x14ac:dyDescent="0.25">
      <c r="A170" s="18" t="s">
        <v>151</v>
      </c>
      <c r="B170" s="16"/>
      <c r="C170" s="129" t="str">
        <f t="shared" si="36"/>
        <v/>
      </c>
      <c r="D170" s="16"/>
      <c r="E170" s="46" t="str">
        <f t="shared" si="37"/>
        <v/>
      </c>
      <c r="F170" s="16"/>
      <c r="G170" s="46" t="str">
        <f t="shared" si="38"/>
        <v/>
      </c>
      <c r="H170" s="16"/>
      <c r="I170" s="46" t="str">
        <f t="shared" si="39"/>
        <v/>
      </c>
      <c r="J170" s="250"/>
    </row>
    <row r="171" spans="1:10" s="7" customFormat="1" ht="36.6" customHeight="1" x14ac:dyDescent="0.25">
      <c r="A171" s="18" t="s">
        <v>62</v>
      </c>
      <c r="B171" s="16"/>
      <c r="C171" s="129" t="str">
        <f t="shared" si="36"/>
        <v/>
      </c>
      <c r="D171" s="16"/>
      <c r="E171" s="46" t="str">
        <f t="shared" si="37"/>
        <v/>
      </c>
      <c r="F171" s="16"/>
      <c r="G171" s="46" t="str">
        <f t="shared" si="38"/>
        <v/>
      </c>
      <c r="H171" s="16"/>
      <c r="I171" s="46" t="str">
        <f t="shared" si="39"/>
        <v/>
      </c>
      <c r="J171" s="250"/>
    </row>
    <row r="172" spans="1:10" s="7" customFormat="1" ht="36.6" customHeight="1" x14ac:dyDescent="0.25">
      <c r="A172" s="18" t="s">
        <v>436</v>
      </c>
      <c r="B172" s="16"/>
      <c r="C172" s="129" t="str">
        <f t="shared" si="36"/>
        <v/>
      </c>
      <c r="D172" s="16"/>
      <c r="E172" s="46" t="str">
        <f t="shared" si="37"/>
        <v/>
      </c>
      <c r="F172" s="16"/>
      <c r="G172" s="46" t="str">
        <f t="shared" si="38"/>
        <v/>
      </c>
      <c r="H172" s="16"/>
      <c r="I172" s="46" t="str">
        <f t="shared" si="39"/>
        <v/>
      </c>
      <c r="J172" s="250"/>
    </row>
    <row r="173" spans="1:10" ht="36.6" customHeight="1" x14ac:dyDescent="0.25">
      <c r="A173" s="18" t="s">
        <v>152</v>
      </c>
      <c r="B173" s="16"/>
      <c r="C173" s="129" t="str">
        <f t="shared" si="36"/>
        <v/>
      </c>
      <c r="D173" s="16"/>
      <c r="E173" s="46" t="str">
        <f t="shared" si="37"/>
        <v/>
      </c>
      <c r="F173" s="16"/>
      <c r="G173" s="46" t="str">
        <f t="shared" si="38"/>
        <v/>
      </c>
      <c r="H173" s="16"/>
      <c r="I173" s="46" t="str">
        <f t="shared" si="39"/>
        <v/>
      </c>
    </row>
    <row r="174" spans="1:10" ht="36.6" customHeight="1" x14ac:dyDescent="0.25">
      <c r="A174" s="18" t="s">
        <v>63</v>
      </c>
      <c r="B174" s="16"/>
      <c r="C174" s="129" t="str">
        <f t="shared" si="36"/>
        <v/>
      </c>
      <c r="D174" s="16"/>
      <c r="E174" s="46" t="str">
        <f t="shared" si="37"/>
        <v/>
      </c>
      <c r="F174" s="16"/>
      <c r="G174" s="46" t="str">
        <f t="shared" si="38"/>
        <v/>
      </c>
      <c r="H174" s="16"/>
      <c r="I174" s="46" t="str">
        <f t="shared" si="39"/>
        <v/>
      </c>
    </row>
    <row r="175" spans="1:10" ht="36.6" customHeight="1" x14ac:dyDescent="0.25">
      <c r="A175" s="113" t="s">
        <v>153</v>
      </c>
      <c r="B175" s="16"/>
      <c r="C175" s="129" t="str">
        <f t="shared" si="36"/>
        <v/>
      </c>
      <c r="D175" s="16"/>
      <c r="E175" s="46" t="str">
        <f t="shared" si="37"/>
        <v/>
      </c>
      <c r="F175" s="16"/>
      <c r="G175" s="46" t="str">
        <f t="shared" si="38"/>
        <v/>
      </c>
      <c r="H175" s="16"/>
      <c r="I175" s="46" t="str">
        <f t="shared" si="39"/>
        <v/>
      </c>
    </row>
    <row r="176" spans="1:10" ht="36.6" customHeight="1" thickBot="1" x14ac:dyDescent="0.3">
      <c r="A176" s="138" t="s">
        <v>154</v>
      </c>
      <c r="B176" s="19"/>
      <c r="C176" s="208" t="str">
        <f t="shared" si="36"/>
        <v/>
      </c>
      <c r="D176" s="19"/>
      <c r="E176" s="208" t="str">
        <f t="shared" si="37"/>
        <v/>
      </c>
      <c r="F176" s="19"/>
      <c r="G176" s="208" t="str">
        <f t="shared" si="38"/>
        <v/>
      </c>
      <c r="H176" s="19"/>
      <c r="I176" s="208" t="str">
        <f t="shared" si="39"/>
        <v/>
      </c>
    </row>
    <row r="177" spans="1:10" ht="36.6" customHeight="1" thickTop="1" x14ac:dyDescent="0.25">
      <c r="A177" s="139" t="s">
        <v>335</v>
      </c>
      <c r="B177" s="166">
        <f>SUM(B169:B176)</f>
        <v>0</v>
      </c>
      <c r="C177" s="129" t="str">
        <f t="shared" si="36"/>
        <v/>
      </c>
      <c r="D177" s="166">
        <f>SUM(D169:D176)</f>
        <v>0</v>
      </c>
      <c r="E177" s="129" t="str">
        <f t="shared" si="37"/>
        <v/>
      </c>
      <c r="F177" s="166">
        <f>SUM(F169:F176)</f>
        <v>0</v>
      </c>
      <c r="G177" s="129" t="str">
        <f t="shared" si="38"/>
        <v/>
      </c>
      <c r="H177" s="166">
        <f>SUM(H169:H176)</f>
        <v>0</v>
      </c>
      <c r="I177" s="129" t="str">
        <f t="shared" si="39"/>
        <v/>
      </c>
    </row>
    <row r="178" spans="1:10" s="51" customFormat="1" ht="67.8" customHeight="1" thickBot="1" x14ac:dyDescent="0.35">
      <c r="A178" s="199" t="s">
        <v>155</v>
      </c>
      <c r="B178" s="198"/>
      <c r="C178" s="198"/>
      <c r="D178" s="198"/>
      <c r="E178" s="198"/>
      <c r="F178" s="198"/>
      <c r="G178" s="198"/>
      <c r="H178" s="198"/>
      <c r="I178" s="198"/>
      <c r="J178" s="250"/>
    </row>
    <row r="179" spans="1:10" ht="39" customHeight="1" thickTop="1" x14ac:dyDescent="0.25">
      <c r="A179" s="192" t="s">
        <v>336</v>
      </c>
      <c r="B179" s="193">
        <f>B60</f>
        <v>0</v>
      </c>
      <c r="C179" s="129" t="str">
        <f t="shared" ref="C179:C187" si="40">IF(B179="","",IF(B179=0,"",(B179/B$6/$A$11)))</f>
        <v/>
      </c>
      <c r="D179" s="193">
        <f>D60</f>
        <v>0</v>
      </c>
      <c r="E179" s="46" t="str">
        <f t="shared" ref="E179:E187" si="41">IF(D179="","",IF(D179=0,"",(D179/D$6/$A$11)))</f>
        <v/>
      </c>
      <c r="F179" s="193">
        <f>F60</f>
        <v>0</v>
      </c>
      <c r="G179" s="46" t="str">
        <f t="shared" ref="G179:G187" si="42">IF(F179="","",IF(F179=0,"",(F179/F$6/$A$11)))</f>
        <v/>
      </c>
      <c r="H179" s="193">
        <f>H60</f>
        <v>0</v>
      </c>
      <c r="I179" s="46" t="str">
        <f t="shared" ref="I179:I187" si="43">IF(H179="","",IF(H179=0,"",(H179/H$6/$A$11)))</f>
        <v/>
      </c>
    </row>
    <row r="180" spans="1:10" ht="39" customHeight="1" thickBot="1" x14ac:dyDescent="0.3">
      <c r="A180" s="159" t="s">
        <v>337</v>
      </c>
      <c r="B180" s="60">
        <f>B104</f>
        <v>0</v>
      </c>
      <c r="C180" s="208" t="str">
        <f t="shared" si="40"/>
        <v/>
      </c>
      <c r="D180" s="60">
        <f>D104</f>
        <v>0</v>
      </c>
      <c r="E180" s="208" t="str">
        <f t="shared" si="41"/>
        <v/>
      </c>
      <c r="F180" s="60">
        <f>F104</f>
        <v>0</v>
      </c>
      <c r="G180" s="208" t="str">
        <f t="shared" si="42"/>
        <v/>
      </c>
      <c r="H180" s="60">
        <f>H104</f>
        <v>0</v>
      </c>
      <c r="I180" s="208" t="str">
        <f t="shared" si="43"/>
        <v/>
      </c>
    </row>
    <row r="181" spans="1:10" ht="39" customHeight="1" thickTop="1" x14ac:dyDescent="0.25">
      <c r="A181" s="160" t="s">
        <v>338</v>
      </c>
      <c r="B181" s="162">
        <f>SUM(B179:B180)</f>
        <v>0</v>
      </c>
      <c r="C181" s="129" t="str">
        <f t="shared" si="40"/>
        <v/>
      </c>
      <c r="D181" s="162">
        <f>SUM(D179:D180)</f>
        <v>0</v>
      </c>
      <c r="E181" s="129" t="str">
        <f t="shared" si="41"/>
        <v/>
      </c>
      <c r="F181" s="162">
        <f>SUM(F179:F180)</f>
        <v>0</v>
      </c>
      <c r="G181" s="129" t="str">
        <f t="shared" si="42"/>
        <v/>
      </c>
      <c r="H181" s="162">
        <f>SUM(H179:H180)</f>
        <v>0</v>
      </c>
      <c r="I181" s="129" t="str">
        <f t="shared" si="43"/>
        <v/>
      </c>
    </row>
    <row r="182" spans="1:10" ht="39" customHeight="1" x14ac:dyDescent="0.25">
      <c r="A182" s="151" t="s">
        <v>339</v>
      </c>
      <c r="B182" s="59">
        <f>B120</f>
        <v>0</v>
      </c>
      <c r="C182" s="129" t="str">
        <f t="shared" si="40"/>
        <v/>
      </c>
      <c r="D182" s="59">
        <f>D120</f>
        <v>0</v>
      </c>
      <c r="E182" s="46" t="str">
        <f t="shared" si="41"/>
        <v/>
      </c>
      <c r="F182" s="59">
        <f>F120</f>
        <v>0</v>
      </c>
      <c r="G182" s="46" t="str">
        <f t="shared" si="42"/>
        <v/>
      </c>
      <c r="H182" s="59">
        <f>H120</f>
        <v>0</v>
      </c>
      <c r="I182" s="46" t="str">
        <f t="shared" si="43"/>
        <v/>
      </c>
    </row>
    <row r="183" spans="1:10" ht="39" customHeight="1" x14ac:dyDescent="0.25">
      <c r="A183" s="151" t="s">
        <v>340</v>
      </c>
      <c r="B183" s="59">
        <f>B136</f>
        <v>0</v>
      </c>
      <c r="C183" s="129" t="str">
        <f t="shared" si="40"/>
        <v/>
      </c>
      <c r="D183" s="59">
        <f>D136</f>
        <v>0</v>
      </c>
      <c r="E183" s="46" t="str">
        <f t="shared" si="41"/>
        <v/>
      </c>
      <c r="F183" s="59">
        <f>F136</f>
        <v>0</v>
      </c>
      <c r="G183" s="46" t="str">
        <f t="shared" si="42"/>
        <v/>
      </c>
      <c r="H183" s="59">
        <f>H136</f>
        <v>0</v>
      </c>
      <c r="I183" s="46" t="str">
        <f t="shared" si="43"/>
        <v/>
      </c>
    </row>
    <row r="184" spans="1:10" ht="39" customHeight="1" x14ac:dyDescent="0.25">
      <c r="A184" s="151" t="s">
        <v>341</v>
      </c>
      <c r="B184" s="59">
        <f>B151</f>
        <v>0</v>
      </c>
      <c r="C184" s="129" t="str">
        <f t="shared" si="40"/>
        <v/>
      </c>
      <c r="D184" s="59">
        <f>D151</f>
        <v>0</v>
      </c>
      <c r="E184" s="46" t="str">
        <f t="shared" si="41"/>
        <v/>
      </c>
      <c r="F184" s="59">
        <f>F151</f>
        <v>0</v>
      </c>
      <c r="G184" s="46" t="str">
        <f t="shared" si="42"/>
        <v/>
      </c>
      <c r="H184" s="59">
        <f>H151</f>
        <v>0</v>
      </c>
      <c r="I184" s="46" t="str">
        <f t="shared" si="43"/>
        <v/>
      </c>
    </row>
    <row r="185" spans="1:10" ht="39" customHeight="1" x14ac:dyDescent="0.25">
      <c r="A185" s="151" t="s">
        <v>342</v>
      </c>
      <c r="B185" s="59">
        <f>B167</f>
        <v>0</v>
      </c>
      <c r="C185" s="129" t="str">
        <f t="shared" si="40"/>
        <v/>
      </c>
      <c r="D185" s="59">
        <f>D167</f>
        <v>0</v>
      </c>
      <c r="E185" s="46" t="str">
        <f t="shared" si="41"/>
        <v/>
      </c>
      <c r="F185" s="59">
        <f>F167</f>
        <v>0</v>
      </c>
      <c r="G185" s="46" t="str">
        <f t="shared" si="42"/>
        <v/>
      </c>
      <c r="H185" s="59">
        <f>H167</f>
        <v>0</v>
      </c>
      <c r="I185" s="46" t="str">
        <f t="shared" si="43"/>
        <v/>
      </c>
    </row>
    <row r="186" spans="1:10" ht="39" customHeight="1" thickBot="1" x14ac:dyDescent="0.3">
      <c r="A186" s="159" t="s">
        <v>343</v>
      </c>
      <c r="B186" s="60">
        <f>B177</f>
        <v>0</v>
      </c>
      <c r="C186" s="208" t="str">
        <f t="shared" si="40"/>
        <v/>
      </c>
      <c r="D186" s="60">
        <f>D177</f>
        <v>0</v>
      </c>
      <c r="E186" s="208" t="str">
        <f t="shared" si="41"/>
        <v/>
      </c>
      <c r="F186" s="60">
        <f>F177</f>
        <v>0</v>
      </c>
      <c r="G186" s="208" t="str">
        <f t="shared" si="42"/>
        <v/>
      </c>
      <c r="H186" s="60">
        <f>H177</f>
        <v>0</v>
      </c>
      <c r="I186" s="208" t="str">
        <f t="shared" si="43"/>
        <v/>
      </c>
    </row>
    <row r="187" spans="1:10" ht="39" customHeight="1" thickTop="1" x14ac:dyDescent="0.25">
      <c r="A187" s="200" t="s">
        <v>344</v>
      </c>
      <c r="B187" s="161">
        <f>SUM(B182:B186)+B181</f>
        <v>0</v>
      </c>
      <c r="C187" s="129" t="str">
        <f t="shared" si="40"/>
        <v/>
      </c>
      <c r="D187" s="161">
        <f>SUM(D182:D186)+D181</f>
        <v>0</v>
      </c>
      <c r="E187" s="129" t="str">
        <f t="shared" si="41"/>
        <v/>
      </c>
      <c r="F187" s="161">
        <f>SUM(F182:F186)+F181</f>
        <v>0</v>
      </c>
      <c r="G187" s="129" t="str">
        <f t="shared" si="42"/>
        <v/>
      </c>
      <c r="H187" s="161">
        <f>SUM(H182:H186)+H181</f>
        <v>0</v>
      </c>
      <c r="I187" s="129" t="str">
        <f t="shared" si="43"/>
        <v/>
      </c>
    </row>
    <row r="188" spans="1:10" s="51" customFormat="1" ht="75" customHeight="1" x14ac:dyDescent="0.25">
      <c r="A188" s="70" t="s">
        <v>74</v>
      </c>
      <c r="B188" s="41"/>
      <c r="C188" s="42"/>
      <c r="D188" s="41"/>
      <c r="E188" s="42"/>
      <c r="F188" s="41"/>
      <c r="G188" s="41"/>
      <c r="H188" s="41"/>
      <c r="I188" s="41"/>
      <c r="J188" s="250"/>
    </row>
    <row r="189" spans="1:10" s="51" customFormat="1" ht="69.599999999999994" customHeight="1" x14ac:dyDescent="0.25">
      <c r="A189" s="116" t="s">
        <v>410</v>
      </c>
      <c r="B189" s="43"/>
      <c r="C189" s="43"/>
      <c r="D189" s="43"/>
      <c r="E189" s="43"/>
      <c r="F189" s="43"/>
      <c r="G189" s="43"/>
      <c r="H189" s="43"/>
      <c r="I189" s="43"/>
      <c r="J189" s="250"/>
    </row>
    <row r="190" spans="1:10" s="51" customFormat="1" ht="52.8" customHeight="1" x14ac:dyDescent="0.25">
      <c r="A190" s="116" t="s">
        <v>158</v>
      </c>
      <c r="B190" s="43"/>
      <c r="C190" s="43"/>
      <c r="D190" s="43"/>
      <c r="E190" s="43"/>
      <c r="F190" s="43"/>
      <c r="G190" s="43"/>
      <c r="H190" s="43"/>
      <c r="I190" s="43"/>
      <c r="J190" s="250"/>
    </row>
    <row r="191" spans="1:10" ht="25.05" customHeight="1" x14ac:dyDescent="0.25">
      <c r="A191" s="96" t="s">
        <v>60</v>
      </c>
      <c r="B191" s="126"/>
      <c r="C191" s="126"/>
      <c r="D191" s="126"/>
      <c r="E191" s="126"/>
      <c r="F191" s="126"/>
      <c r="G191" s="126"/>
      <c r="H191" s="126"/>
      <c r="I191" s="126"/>
    </row>
    <row r="192" spans="1:10" ht="25.05" customHeight="1" x14ac:dyDescent="0.25">
      <c r="A192" s="13" t="s">
        <v>73</v>
      </c>
      <c r="B192" s="126"/>
      <c r="C192" s="126"/>
      <c r="D192" s="126"/>
      <c r="E192" s="126"/>
      <c r="F192" s="126"/>
      <c r="G192" s="126"/>
      <c r="H192" s="126"/>
      <c r="I192" s="126"/>
    </row>
    <row r="193" spans="1:10" ht="34.200000000000003" customHeight="1" x14ac:dyDescent="0.25">
      <c r="A193" s="114" t="s">
        <v>16</v>
      </c>
      <c r="B193" s="16"/>
      <c r="C193" s="61"/>
      <c r="D193" s="16"/>
      <c r="E193" s="61"/>
      <c r="F193" s="16"/>
      <c r="G193" s="61"/>
      <c r="H193" s="16"/>
      <c r="I193" s="61"/>
    </row>
    <row r="194" spans="1:10" ht="34.200000000000003" customHeight="1" x14ac:dyDescent="0.25">
      <c r="A194" s="114" t="s">
        <v>55</v>
      </c>
      <c r="B194" s="16"/>
      <c r="C194" s="62"/>
      <c r="D194" s="16"/>
      <c r="E194" s="62"/>
      <c r="F194" s="16"/>
      <c r="G194" s="62"/>
      <c r="H194" s="16"/>
      <c r="I194" s="62"/>
    </row>
    <row r="195" spans="1:10" ht="34.200000000000003" customHeight="1" x14ac:dyDescent="0.25">
      <c r="A195" s="114" t="s">
        <v>52</v>
      </c>
      <c r="B195" s="22"/>
      <c r="C195" s="62"/>
      <c r="D195" s="22"/>
      <c r="E195" s="62"/>
      <c r="F195" s="22"/>
      <c r="G195" s="62"/>
      <c r="H195" s="22"/>
      <c r="I195" s="62"/>
    </row>
    <row r="196" spans="1:10" ht="38.4" customHeight="1" x14ac:dyDescent="0.25">
      <c r="A196" s="133" t="s">
        <v>53</v>
      </c>
      <c r="B196" s="16"/>
      <c r="C196" s="62"/>
      <c r="D196" s="16"/>
      <c r="E196" s="62"/>
      <c r="F196" s="16"/>
      <c r="G196" s="62"/>
      <c r="H196" s="16"/>
      <c r="I196" s="62"/>
    </row>
    <row r="197" spans="1:10" ht="38.4" customHeight="1" thickBot="1" x14ac:dyDescent="0.3">
      <c r="A197" s="140" t="s">
        <v>57</v>
      </c>
      <c r="B197" s="19"/>
      <c r="C197" s="62"/>
      <c r="D197" s="19"/>
      <c r="E197" s="62"/>
      <c r="F197" s="19"/>
      <c r="G197" s="62"/>
      <c r="H197" s="19"/>
      <c r="I197" s="62"/>
    </row>
    <row r="198" spans="1:10" s="4" customFormat="1" ht="36" customHeight="1" thickTop="1" x14ac:dyDescent="0.25">
      <c r="A198" s="141" t="s">
        <v>19</v>
      </c>
      <c r="B198" s="23">
        <f>SUM(B193:B197)</f>
        <v>0</v>
      </c>
      <c r="C198" s="218"/>
      <c r="D198" s="23">
        <f>SUM(D193:D197)</f>
        <v>0</v>
      </c>
      <c r="E198" s="218"/>
      <c r="F198" s="23">
        <f>SUM(F193:F197)</f>
        <v>0</v>
      </c>
      <c r="G198" s="218"/>
      <c r="H198" s="23">
        <f>SUM(H193:H197)</f>
        <v>0</v>
      </c>
      <c r="I198" s="218"/>
      <c r="J198" s="250"/>
    </row>
    <row r="199" spans="1:10" s="4" customFormat="1" ht="36" customHeight="1" x14ac:dyDescent="0.25">
      <c r="A199" s="142" t="s">
        <v>20</v>
      </c>
      <c r="B199" s="16">
        <f>'Vuosi 2018'!B200</f>
        <v>0</v>
      </c>
      <c r="C199" s="218"/>
      <c r="D199" s="16">
        <f>'Vuosi 2018'!D200</f>
        <v>0</v>
      </c>
      <c r="E199" s="218"/>
      <c r="F199" s="16">
        <f>'Vuosi 2018'!F200</f>
        <v>0</v>
      </c>
      <c r="G199" s="218"/>
      <c r="H199" s="16">
        <f>'Vuosi 2018'!H200</f>
        <v>0</v>
      </c>
      <c r="I199" s="218"/>
      <c r="J199" s="250"/>
    </row>
    <row r="200" spans="1:10" s="4" customFormat="1" ht="36" customHeight="1" x14ac:dyDescent="0.25">
      <c r="A200" s="142" t="s">
        <v>22</v>
      </c>
      <c r="B200" s="23">
        <f>SUM(B198:B199)</f>
        <v>0</v>
      </c>
      <c r="C200" s="218"/>
      <c r="D200" s="23">
        <f>SUM(D198:D199)</f>
        <v>0</v>
      </c>
      <c r="E200" s="218"/>
      <c r="F200" s="23">
        <f>SUM(F198:F199)</f>
        <v>0</v>
      </c>
      <c r="G200" s="218"/>
      <c r="H200" s="23">
        <f>SUM(H198:H199)</f>
        <v>0</v>
      </c>
      <c r="I200" s="218"/>
      <c r="J200" s="250"/>
    </row>
    <row r="201" spans="1:10" ht="63.6" customHeight="1" x14ac:dyDescent="0.25">
      <c r="A201" s="96" t="s">
        <v>156</v>
      </c>
      <c r="B201" s="217"/>
      <c r="C201" s="62"/>
      <c r="D201" s="217"/>
      <c r="E201" s="62"/>
      <c r="F201" s="217"/>
      <c r="G201" s="62"/>
      <c r="H201" s="217"/>
      <c r="I201" s="62"/>
    </row>
    <row r="202" spans="1:10" ht="35.4" customHeight="1" x14ac:dyDescent="0.25">
      <c r="A202" s="114" t="s">
        <v>13</v>
      </c>
      <c r="B202" s="16"/>
      <c r="C202" s="62"/>
      <c r="D202" s="16"/>
      <c r="E202" s="62"/>
      <c r="F202" s="16"/>
      <c r="G202" s="62"/>
      <c r="H202" s="16"/>
      <c r="I202" s="62"/>
    </row>
    <row r="203" spans="1:10" ht="35.4" customHeight="1" x14ac:dyDescent="0.25">
      <c r="A203" s="114" t="s">
        <v>56</v>
      </c>
      <c r="B203" s="16"/>
      <c r="C203" s="62"/>
      <c r="D203" s="16"/>
      <c r="E203" s="62"/>
      <c r="F203" s="16"/>
      <c r="G203" s="62"/>
      <c r="H203" s="16"/>
      <c r="I203" s="62"/>
    </row>
    <row r="204" spans="1:10" ht="39.6" customHeight="1" x14ac:dyDescent="0.25">
      <c r="A204" s="114" t="s">
        <v>54</v>
      </c>
      <c r="B204" s="16"/>
      <c r="C204" s="62"/>
      <c r="D204" s="16"/>
      <c r="E204" s="62"/>
      <c r="F204" s="16"/>
      <c r="G204" s="62"/>
      <c r="H204" s="16"/>
      <c r="I204" s="62"/>
    </row>
    <row r="205" spans="1:10" ht="39.6" customHeight="1" x14ac:dyDescent="0.25">
      <c r="A205" s="115" t="s">
        <v>345</v>
      </c>
      <c r="B205" s="16"/>
      <c r="C205" s="62"/>
      <c r="D205" s="16"/>
      <c r="E205" s="62"/>
      <c r="F205" s="16"/>
      <c r="G205" s="62"/>
      <c r="H205" s="16"/>
      <c r="I205" s="62"/>
    </row>
    <row r="206" spans="1:10" ht="39.6" customHeight="1" thickBot="1" x14ac:dyDescent="0.3">
      <c r="A206" s="145" t="s">
        <v>57</v>
      </c>
      <c r="B206" s="19"/>
      <c r="C206" s="62"/>
      <c r="D206" s="19"/>
      <c r="E206" s="62"/>
      <c r="F206" s="19"/>
      <c r="G206" s="62"/>
      <c r="H206" s="19"/>
      <c r="I206" s="62"/>
    </row>
    <row r="207" spans="1:10" ht="35.4" customHeight="1" thickTop="1" x14ac:dyDescent="0.25">
      <c r="A207" s="144" t="s">
        <v>21</v>
      </c>
      <c r="B207" s="23">
        <f>SUM(B202:B206)</f>
        <v>0</v>
      </c>
      <c r="C207" s="62"/>
      <c r="D207" s="23">
        <f>SUM(D202:D206)</f>
        <v>0</v>
      </c>
      <c r="E207" s="62"/>
      <c r="F207" s="23">
        <f>SUM(F202:F206)</f>
        <v>0</v>
      </c>
      <c r="G207" s="62"/>
      <c r="H207" s="23">
        <f>SUM(H202:H206)</f>
        <v>0</v>
      </c>
      <c r="I207" s="62"/>
    </row>
    <row r="208" spans="1:10" ht="35.4" customHeight="1" x14ac:dyDescent="0.25">
      <c r="A208" s="142" t="s">
        <v>20</v>
      </c>
      <c r="B208" s="16">
        <f>'Vuosi 2018'!B209</f>
        <v>0</v>
      </c>
      <c r="C208" s="62"/>
      <c r="D208" s="16">
        <f>'Vuosi 2018'!D209</f>
        <v>0</v>
      </c>
      <c r="E208" s="62"/>
      <c r="F208" s="16">
        <f>'Vuosi 2018'!F209</f>
        <v>0</v>
      </c>
      <c r="G208" s="62"/>
      <c r="H208" s="16">
        <f>'Vuosi 2018'!H209</f>
        <v>0</v>
      </c>
      <c r="I208" s="62"/>
    </row>
    <row r="209" spans="1:9" ht="35.4" customHeight="1" x14ac:dyDescent="0.25">
      <c r="A209" s="142" t="s">
        <v>23</v>
      </c>
      <c r="B209" s="23">
        <f>SUM(B207:B208)</f>
        <v>0</v>
      </c>
      <c r="C209" s="62"/>
      <c r="D209" s="23">
        <f>SUM(D207:D208)</f>
        <v>0</v>
      </c>
      <c r="E209" s="62"/>
      <c r="F209" s="23">
        <f>SUM(F207:F208)</f>
        <v>0</v>
      </c>
      <c r="G209" s="62"/>
      <c r="H209" s="23">
        <f>SUM(H207:H208)</f>
        <v>0</v>
      </c>
      <c r="I209" s="62"/>
    </row>
    <row r="210" spans="1:9" ht="57.6" customHeight="1" x14ac:dyDescent="0.25">
      <c r="A210" s="97" t="s">
        <v>61</v>
      </c>
      <c r="B210" s="219"/>
      <c r="C210" s="62"/>
      <c r="D210" s="219"/>
      <c r="E210" s="62"/>
      <c r="F210" s="219"/>
      <c r="G210" s="62"/>
      <c r="H210" s="219"/>
      <c r="I210" s="62"/>
    </row>
    <row r="211" spans="1:9" ht="36" customHeight="1" x14ac:dyDescent="0.25">
      <c r="A211" s="114" t="s">
        <v>346</v>
      </c>
      <c r="B211" s="16"/>
      <c r="C211" s="63"/>
      <c r="D211" s="16"/>
      <c r="E211" s="63"/>
      <c r="F211" s="16"/>
      <c r="G211" s="63"/>
      <c r="H211" s="16"/>
      <c r="I211" s="63"/>
    </row>
    <row r="212" spans="1:9" ht="36" customHeight="1" thickBot="1" x14ac:dyDescent="0.3">
      <c r="A212" s="143" t="s">
        <v>347</v>
      </c>
      <c r="B212" s="19"/>
      <c r="C212" s="63"/>
      <c r="D212" s="19"/>
      <c r="E212" s="63"/>
      <c r="F212" s="19"/>
      <c r="G212" s="63"/>
      <c r="H212" s="19"/>
      <c r="I212" s="63"/>
    </row>
    <row r="213" spans="1:9" ht="36" customHeight="1" thickTop="1" x14ac:dyDescent="0.25">
      <c r="A213" s="141" t="s">
        <v>24</v>
      </c>
      <c r="B213" s="23">
        <f>SUM(B211:B212)</f>
        <v>0</v>
      </c>
      <c r="C213" s="63"/>
      <c r="D213" s="23">
        <f>SUM(D211:D212)</f>
        <v>0</v>
      </c>
      <c r="E213" s="63"/>
      <c r="F213" s="23">
        <f>SUM(F211:F212)</f>
        <v>0</v>
      </c>
      <c r="G213" s="63"/>
      <c r="H213" s="23">
        <f>SUM(H211:H212)</f>
        <v>0</v>
      </c>
      <c r="I213" s="63"/>
    </row>
    <row r="214" spans="1:9" ht="33" customHeight="1" x14ac:dyDescent="0.25">
      <c r="A214" s="142" t="s">
        <v>20</v>
      </c>
      <c r="B214" s="16">
        <f>'Vuosi 2018'!B215</f>
        <v>0</v>
      </c>
      <c r="C214" s="63"/>
      <c r="D214" s="16">
        <f>'Vuosi 2018'!D215</f>
        <v>0</v>
      </c>
      <c r="E214" s="63"/>
      <c r="F214" s="16">
        <f>'Vuosi 2018'!F215</f>
        <v>0</v>
      </c>
      <c r="G214" s="63"/>
      <c r="H214" s="16">
        <f>'Vuosi 2018'!H215</f>
        <v>0</v>
      </c>
      <c r="I214" s="63"/>
    </row>
    <row r="215" spans="1:9" ht="38.4" customHeight="1" x14ac:dyDescent="0.25">
      <c r="A215" s="142" t="s">
        <v>25</v>
      </c>
      <c r="B215" s="23">
        <f>SUM(B213:B214)</f>
        <v>0</v>
      </c>
      <c r="C215" s="63"/>
      <c r="D215" s="23">
        <f>SUM(D213:D214)</f>
        <v>0</v>
      </c>
      <c r="E215" s="63"/>
      <c r="F215" s="23">
        <f>SUM(F213:F214)</f>
        <v>0</v>
      </c>
      <c r="G215" s="63"/>
      <c r="H215" s="23">
        <f>SUM(H213:H214)</f>
        <v>0</v>
      </c>
      <c r="I215" s="63"/>
    </row>
    <row r="216" spans="1:9" ht="53.4" customHeight="1" x14ac:dyDescent="0.25">
      <c r="A216" s="117" t="s">
        <v>405</v>
      </c>
      <c r="B216"/>
      <c r="C216" s="63"/>
      <c r="D216" s="71"/>
      <c r="E216" s="63"/>
      <c r="F216" s="71"/>
      <c r="G216" s="63"/>
      <c r="H216" s="71"/>
      <c r="I216" s="63"/>
    </row>
    <row r="217" spans="1:9" ht="39" customHeight="1" x14ac:dyDescent="0.25">
      <c r="A217" s="147" t="s">
        <v>348</v>
      </c>
      <c r="B217" s="59">
        <f>B179</f>
        <v>0</v>
      </c>
      <c r="C217" s="155"/>
      <c r="D217" s="59">
        <f>D179</f>
        <v>0</v>
      </c>
      <c r="E217" s="49"/>
      <c r="F217" s="59">
        <f>F179</f>
        <v>0</v>
      </c>
      <c r="G217" s="64"/>
      <c r="H217" s="59">
        <f>H179</f>
        <v>0</v>
      </c>
      <c r="I217" s="64"/>
    </row>
    <row r="218" spans="1:9" ht="39" customHeight="1" x14ac:dyDescent="0.25">
      <c r="A218" s="147" t="s">
        <v>349</v>
      </c>
      <c r="B218" s="59">
        <f>B180</f>
        <v>0</v>
      </c>
      <c r="C218" s="155"/>
      <c r="D218" s="59">
        <f>D180</f>
        <v>0</v>
      </c>
      <c r="E218" s="49"/>
      <c r="F218" s="59">
        <f>F180</f>
        <v>0</v>
      </c>
      <c r="G218" s="64"/>
      <c r="H218" s="59">
        <f>H180</f>
        <v>0</v>
      </c>
      <c r="I218" s="64"/>
    </row>
    <row r="219" spans="1:9" ht="39" customHeight="1" x14ac:dyDescent="0.25">
      <c r="A219" s="147" t="s">
        <v>350</v>
      </c>
      <c r="B219" s="59">
        <f>B182+B183+B184+B185</f>
        <v>0</v>
      </c>
      <c r="C219" s="155"/>
      <c r="D219" s="59">
        <f>D182+D183+D184+D185</f>
        <v>0</v>
      </c>
      <c r="E219" s="49"/>
      <c r="F219" s="59">
        <f>F182+F183+F184+F185</f>
        <v>0</v>
      </c>
      <c r="G219" s="64"/>
      <c r="H219" s="59">
        <f>H182+H183+H184+H185</f>
        <v>0</v>
      </c>
      <c r="I219" s="64"/>
    </row>
    <row r="220" spans="1:9" ht="39" customHeight="1" x14ac:dyDescent="0.25">
      <c r="A220" s="148" t="s">
        <v>343</v>
      </c>
      <c r="B220" s="59">
        <f>B186</f>
        <v>0</v>
      </c>
      <c r="C220" s="155"/>
      <c r="D220" s="59">
        <f>D186</f>
        <v>0</v>
      </c>
      <c r="E220" s="49"/>
      <c r="F220" s="59">
        <f>F186</f>
        <v>0</v>
      </c>
      <c r="G220" s="64"/>
      <c r="H220" s="59">
        <f>H186</f>
        <v>0</v>
      </c>
      <c r="I220" s="64"/>
    </row>
    <row r="221" spans="1:9" ht="39" customHeight="1" x14ac:dyDescent="0.25">
      <c r="A221" s="149" t="s">
        <v>22</v>
      </c>
      <c r="B221" s="59">
        <f>B200</f>
        <v>0</v>
      </c>
      <c r="C221" s="155"/>
      <c r="D221" s="59">
        <f>D200</f>
        <v>0</v>
      </c>
      <c r="E221" s="49"/>
      <c r="F221" s="59">
        <f>F200</f>
        <v>0</v>
      </c>
      <c r="G221" s="64"/>
      <c r="H221" s="59">
        <f>H200</f>
        <v>0</v>
      </c>
      <c r="I221" s="64"/>
    </row>
    <row r="222" spans="1:9" ht="39" customHeight="1" x14ac:dyDescent="0.25">
      <c r="A222" s="147" t="s">
        <v>23</v>
      </c>
      <c r="B222" s="59">
        <f>B209</f>
        <v>0</v>
      </c>
      <c r="C222" s="155"/>
      <c r="D222" s="59">
        <f>D209</f>
        <v>0</v>
      </c>
      <c r="E222" s="49"/>
      <c r="F222" s="59">
        <f>F209</f>
        <v>0</v>
      </c>
      <c r="G222" s="64"/>
      <c r="H222" s="59">
        <f>H209</f>
        <v>0</v>
      </c>
      <c r="I222" s="64"/>
    </row>
    <row r="223" spans="1:9" ht="39" customHeight="1" thickBot="1" x14ac:dyDescent="0.3">
      <c r="A223" s="150" t="s">
        <v>351</v>
      </c>
      <c r="B223" s="60">
        <f>B215</f>
        <v>0</v>
      </c>
      <c r="C223"/>
      <c r="D223" s="60">
        <f>D215</f>
        <v>0</v>
      </c>
      <c r="E223" s="49"/>
      <c r="F223" s="60">
        <f>F215</f>
        <v>0</v>
      </c>
      <c r="G223" s="64"/>
      <c r="H223" s="60">
        <f>H215</f>
        <v>0</v>
      </c>
      <c r="I223" s="64"/>
    </row>
    <row r="224" spans="1:9" ht="46.2" customHeight="1" thickTop="1" x14ac:dyDescent="0.25">
      <c r="A224" s="286" t="s">
        <v>462</v>
      </c>
      <c r="B224" s="162">
        <f>SUM(B217:B223)</f>
        <v>0</v>
      </c>
      <c r="C224" s="156"/>
      <c r="D224" s="162">
        <f>SUM(D217:D223)</f>
        <v>0</v>
      </c>
      <c r="E224" s="49"/>
      <c r="F224" s="162">
        <f>SUM(F217:F223)</f>
        <v>0</v>
      </c>
      <c r="G224" s="64"/>
      <c r="H224" s="162">
        <f>SUM(H217:H223)</f>
        <v>0</v>
      </c>
      <c r="I224" s="64"/>
    </row>
    <row r="225" spans="1:17" ht="48" customHeight="1" x14ac:dyDescent="0.3">
      <c r="A225" s="287" t="s">
        <v>463</v>
      </c>
      <c r="B225"/>
      <c r="C225"/>
      <c r="D225"/>
      <c r="E225"/>
      <c r="F225"/>
      <c r="G225"/>
      <c r="H225"/>
      <c r="I225" s="64"/>
    </row>
    <row r="226" spans="1:17" ht="32.4" customHeight="1" x14ac:dyDescent="0.25">
      <c r="A226" s="151" t="s">
        <v>352</v>
      </c>
      <c r="B226" s="210"/>
      <c r="C226" s="155"/>
      <c r="D226" s="49"/>
      <c r="E226" s="49"/>
      <c r="F226" s="44"/>
      <c r="G226" s="64"/>
      <c r="I226" s="64"/>
    </row>
    <row r="227" spans="1:17" ht="32.4" customHeight="1" x14ac:dyDescent="0.25">
      <c r="A227" s="152" t="s">
        <v>353</v>
      </c>
      <c r="B227" s="210"/>
      <c r="C227" s="155"/>
      <c r="D227" s="49"/>
      <c r="E227" s="49"/>
      <c r="F227" s="44"/>
      <c r="G227" s="64"/>
      <c r="I227" s="64"/>
    </row>
    <row r="228" spans="1:17" ht="32.4" customHeight="1" x14ac:dyDescent="0.25">
      <c r="A228" s="151" t="s">
        <v>354</v>
      </c>
      <c r="B228" s="210"/>
      <c r="C228" s="157"/>
      <c r="D228" s="49"/>
      <c r="E228" s="49"/>
      <c r="F228" s="44"/>
      <c r="G228" s="64"/>
      <c r="I228" s="64"/>
    </row>
    <row r="229" spans="1:17" s="1" customFormat="1" ht="43.2" customHeight="1" thickBot="1" x14ac:dyDescent="0.3">
      <c r="A229" s="153" t="s">
        <v>355</v>
      </c>
      <c r="B229" s="211">
        <f>B226-(SUM(B227:B228))</f>
        <v>0</v>
      </c>
      <c r="C229" s="158"/>
      <c r="D229" s="65"/>
      <c r="E229" s="65"/>
      <c r="F229" s="44"/>
      <c r="G229" s="66"/>
      <c r="H229" s="44"/>
      <c r="I229" s="66"/>
      <c r="J229" s="250"/>
      <c r="K229" s="3"/>
      <c r="L229" s="3"/>
      <c r="M229" s="3"/>
      <c r="N229" s="3"/>
      <c r="O229" s="3"/>
      <c r="P229" s="3"/>
      <c r="Q229" s="3"/>
    </row>
    <row r="230" spans="1:17" s="1" customFormat="1" ht="45.6" customHeight="1" thickTop="1" thickBot="1" x14ac:dyDescent="0.3">
      <c r="A230" s="154" t="s">
        <v>356</v>
      </c>
      <c r="B230" s="168">
        <f>ROUNDDOWN(B224-B229,2)</f>
        <v>0</v>
      </c>
      <c r="C230" s="169" t="str">
        <f>IF((B230)=0,"",IF((B230)&lt;&gt;0,"Kokonaisjäämän ja taseen rahoitusaseman lukujen on täsmättävä toisiinsa. Jos luvut eivät täsmää, on jälkilaskelman luvut tarkistettava. Huom! Tarkistuslaskelmat auttavat tarkistamisessa."))</f>
        <v/>
      </c>
      <c r="D230" s="65"/>
      <c r="E230"/>
      <c r="F230" s="44"/>
      <c r="G230" s="66"/>
      <c r="H230" s="44"/>
      <c r="I230" s="66"/>
      <c r="J230" s="250"/>
      <c r="K230" s="3"/>
      <c r="L230" s="3"/>
      <c r="M230" s="3"/>
      <c r="N230" s="3"/>
      <c r="O230" s="3"/>
      <c r="P230" s="3"/>
      <c r="Q230" s="3"/>
    </row>
    <row r="231" spans="1:17" s="1" customFormat="1" ht="30.6" customHeight="1" thickTop="1" x14ac:dyDescent="0.25">
      <c r="A231" s="151" t="s">
        <v>357</v>
      </c>
      <c r="B231" s="210">
        <f>'Vuosi 2018'!B226</f>
        <v>0</v>
      </c>
      <c r="C231" s="155"/>
      <c r="D231" s="49"/>
      <c r="E231" s="49"/>
      <c r="F231" s="44"/>
      <c r="G231" s="64"/>
      <c r="H231" s="44"/>
      <c r="I231" s="64"/>
      <c r="J231" s="250"/>
      <c r="K231" s="3"/>
      <c r="L231" s="3"/>
      <c r="M231" s="3"/>
      <c r="N231" s="3"/>
      <c r="O231" s="3"/>
      <c r="P231" s="3"/>
      <c r="Q231" s="3"/>
    </row>
    <row r="232" spans="1:17" s="1" customFormat="1" ht="30.6" customHeight="1" x14ac:dyDescent="0.25">
      <c r="A232" s="151" t="s">
        <v>408</v>
      </c>
      <c r="B232" s="210">
        <f>'Vuosi 2018'!B227</f>
        <v>0</v>
      </c>
      <c r="C232" s="155"/>
      <c r="D232" s="49"/>
      <c r="E232" s="49"/>
      <c r="F232" s="44"/>
      <c r="G232" s="64"/>
      <c r="H232" s="44"/>
      <c r="I232" s="64"/>
      <c r="J232" s="250"/>
      <c r="K232" s="3"/>
      <c r="L232" s="3"/>
      <c r="M232" s="3"/>
      <c r="N232" s="3"/>
      <c r="O232" s="3"/>
      <c r="P232" s="3"/>
      <c r="Q232" s="3"/>
    </row>
    <row r="233" spans="1:17" s="1" customFormat="1" ht="30.6" customHeight="1" x14ac:dyDescent="0.25">
      <c r="A233" s="151" t="s">
        <v>409</v>
      </c>
      <c r="B233" s="210"/>
      <c r="C233" s="155"/>
      <c r="D233" s="49"/>
      <c r="E233" s="49"/>
      <c r="F233" s="44"/>
      <c r="G233" s="64"/>
      <c r="H233" s="44"/>
      <c r="I233" s="64"/>
      <c r="J233" s="250"/>
      <c r="K233" s="3"/>
      <c r="L233" s="3"/>
      <c r="M233" s="3"/>
      <c r="N233" s="3"/>
      <c r="O233" s="3"/>
      <c r="P233" s="3"/>
      <c r="Q233" s="3"/>
    </row>
    <row r="234" spans="1:17" s="1" customFormat="1" ht="45" customHeight="1" x14ac:dyDescent="0.25">
      <c r="A234" s="170" t="s">
        <v>358</v>
      </c>
      <c r="B234" s="212">
        <f>B231-(SUM(B232:B233))</f>
        <v>0</v>
      </c>
      <c r="C234"/>
      <c r="D234" s="49"/>
      <c r="E234" s="49"/>
      <c r="F234" s="44"/>
      <c r="G234" s="64"/>
      <c r="H234" s="44"/>
      <c r="I234" s="64"/>
      <c r="J234" s="250"/>
      <c r="K234" s="3"/>
      <c r="L234" s="3"/>
      <c r="M234" s="3"/>
      <c r="N234" s="3"/>
      <c r="O234" s="3"/>
      <c r="P234" s="3"/>
      <c r="Q234" s="3"/>
    </row>
    <row r="235" spans="1:17" s="1" customFormat="1" ht="65.400000000000006" customHeight="1" x14ac:dyDescent="0.25">
      <c r="A235" s="118" t="s">
        <v>359</v>
      </c>
      <c r="B235" s="14"/>
      <c r="C235" s="44"/>
      <c r="D235" s="44"/>
      <c r="E235" s="44"/>
      <c r="F235" s="44"/>
      <c r="G235" s="44"/>
      <c r="H235" s="44"/>
      <c r="I235" s="44"/>
      <c r="J235" s="250"/>
      <c r="K235" s="3"/>
      <c r="L235" s="3"/>
      <c r="M235" s="3"/>
      <c r="N235" s="3"/>
      <c r="O235" s="3"/>
      <c r="P235" s="3"/>
      <c r="Q235" s="3"/>
    </row>
    <row r="236" spans="1:17" s="1" customFormat="1" ht="25.05" customHeight="1" x14ac:dyDescent="0.25">
      <c r="A236" s="119" t="s">
        <v>360</v>
      </c>
      <c r="B236" s="72"/>
      <c r="C236" s="67"/>
      <c r="D236" s="220"/>
      <c r="E236" s="44"/>
      <c r="F236" s="220"/>
      <c r="G236" s="44"/>
      <c r="H236" s="220"/>
      <c r="I236" s="44"/>
      <c r="J236" s="250"/>
      <c r="K236" s="3"/>
      <c r="L236" s="3"/>
      <c r="M236" s="3"/>
      <c r="N236" s="3"/>
      <c r="O236" s="3"/>
      <c r="P236" s="3"/>
      <c r="Q236" s="3"/>
    </row>
    <row r="237" spans="1:17" s="1" customFormat="1" ht="25.05" customHeight="1" x14ac:dyDescent="0.25">
      <c r="A237" s="98" t="s">
        <v>361</v>
      </c>
      <c r="B237" s="73"/>
      <c r="C237" s="67"/>
      <c r="D237" s="221"/>
      <c r="E237" s="44"/>
      <c r="F237" s="221"/>
      <c r="G237" s="44"/>
      <c r="H237" s="221"/>
      <c r="I237" s="44"/>
      <c r="J237" s="250"/>
      <c r="K237" s="3"/>
      <c r="L237" s="3"/>
      <c r="M237" s="3"/>
      <c r="N237" s="3"/>
      <c r="O237" s="3"/>
      <c r="P237" s="3"/>
      <c r="Q237" s="3"/>
    </row>
    <row r="238" spans="1:17" s="1" customFormat="1" ht="25.05" customHeight="1" x14ac:dyDescent="0.25">
      <c r="A238" s="99" t="s">
        <v>362</v>
      </c>
      <c r="B238" s="73"/>
      <c r="C238" s="67"/>
      <c r="D238" s="221"/>
      <c r="E238" s="44"/>
      <c r="F238" s="221"/>
      <c r="G238" s="44"/>
      <c r="H238" s="221"/>
      <c r="I238" s="44"/>
      <c r="J238" s="250"/>
      <c r="K238" s="3"/>
      <c r="L238" s="3"/>
      <c r="M238" s="3"/>
      <c r="N238" s="3"/>
      <c r="O238" s="3"/>
      <c r="P238" s="3"/>
      <c r="Q238" s="3"/>
    </row>
    <row r="239" spans="1:17" s="1" customFormat="1" ht="25.05" customHeight="1" x14ac:dyDescent="0.25">
      <c r="A239" s="98" t="s">
        <v>363</v>
      </c>
      <c r="B239" s="73"/>
      <c r="C239" s="67"/>
      <c r="D239" s="221"/>
      <c r="E239" s="44"/>
      <c r="F239" s="221"/>
      <c r="G239" s="44"/>
      <c r="H239" s="221"/>
      <c r="I239" s="44"/>
      <c r="J239" s="250"/>
      <c r="K239" s="3"/>
      <c r="L239" s="3"/>
      <c r="M239" s="3"/>
      <c r="N239" s="3"/>
      <c r="O239" s="3"/>
      <c r="P239" s="3"/>
      <c r="Q239" s="3"/>
    </row>
    <row r="240" spans="1:17" s="1" customFormat="1" ht="25.05" customHeight="1" x14ac:dyDescent="0.25">
      <c r="A240" s="98" t="s">
        <v>364</v>
      </c>
      <c r="B240" s="73"/>
      <c r="C240" s="67"/>
      <c r="D240" s="221"/>
      <c r="E240" s="44"/>
      <c r="F240" s="221"/>
      <c r="G240" s="44"/>
      <c r="H240" s="221"/>
      <c r="I240" s="44"/>
      <c r="J240" s="250"/>
      <c r="K240" s="3"/>
      <c r="L240" s="3"/>
      <c r="M240" s="3"/>
      <c r="N240" s="3"/>
      <c r="O240" s="3"/>
      <c r="P240" s="3"/>
      <c r="Q240" s="3"/>
    </row>
    <row r="241" spans="1:17" s="1" customFormat="1" ht="25.05" customHeight="1" x14ac:dyDescent="0.25">
      <c r="A241" s="120" t="s">
        <v>415</v>
      </c>
      <c r="B241" s="74"/>
      <c r="C241" s="44"/>
      <c r="D241" s="191"/>
      <c r="E241" s="68"/>
      <c r="F241" s="191"/>
      <c r="G241" s="44"/>
      <c r="H241" s="191"/>
      <c r="I241" s="44"/>
      <c r="J241" s="250"/>
      <c r="K241" s="3"/>
      <c r="L241" s="3"/>
      <c r="M241" s="3"/>
      <c r="N241" s="3"/>
      <c r="O241" s="3"/>
      <c r="P241" s="3"/>
      <c r="Q241" s="3"/>
    </row>
    <row r="242" spans="1:17" s="1" customFormat="1" ht="25.05" customHeight="1" x14ac:dyDescent="0.25">
      <c r="A242" s="100" t="s">
        <v>365</v>
      </c>
      <c r="B242" s="75">
        <f>SUM(B237:B241)</f>
        <v>0</v>
      </c>
      <c r="C242" s="44"/>
      <c r="D242" s="222">
        <f>SUM(D237:D241)</f>
        <v>0</v>
      </c>
      <c r="E242" s="58"/>
      <c r="F242" s="222">
        <f>SUM(F237:F241)</f>
        <v>0</v>
      </c>
      <c r="G242" s="44"/>
      <c r="H242" s="222">
        <f>SUM(H237:H241)</f>
        <v>0</v>
      </c>
      <c r="I242" s="44"/>
      <c r="J242" s="250"/>
      <c r="K242" s="3"/>
      <c r="L242" s="3"/>
      <c r="M242" s="3"/>
      <c r="N242" s="3"/>
      <c r="O242" s="3"/>
      <c r="P242" s="3"/>
      <c r="Q242" s="3"/>
    </row>
    <row r="243" spans="1:17" s="58" customFormat="1" ht="25.05" customHeight="1" x14ac:dyDescent="0.25">
      <c r="A243" s="99" t="s">
        <v>366</v>
      </c>
      <c r="B243" s="76">
        <f>B25+B46+B63+B64+B65+B89+B107+B108+B123+B124+B139+B140+B154+B155+B156+B193+B202</f>
        <v>0</v>
      </c>
      <c r="C243" s="44"/>
      <c r="D243" s="223">
        <f>D25+D46+D63+D64+D65+D89+D107+D108+D123+D124+D139+D140+D154+D155+D156+D193+D202</f>
        <v>0</v>
      </c>
      <c r="F243" s="223">
        <f>F25+F46+F63+F64+F65+F89+F107+F108+F123+F124+F139+F140+F154+F155+F156+F193+F202</f>
        <v>0</v>
      </c>
      <c r="G243" s="44"/>
      <c r="H243" s="223">
        <f>H25+H46+H63+H64+H65+H89+H107+H108+H123+H124+H139+H140+H154+H155+H156+H193+H202</f>
        <v>0</v>
      </c>
      <c r="I243" s="44"/>
      <c r="J243" s="250"/>
      <c r="K243" s="3"/>
      <c r="L243" s="3"/>
      <c r="M243" s="3"/>
      <c r="N243" s="3"/>
      <c r="O243" s="3"/>
      <c r="P243" s="3"/>
      <c r="Q243" s="3"/>
    </row>
    <row r="244" spans="1:17" s="58" customFormat="1" ht="25.05" customHeight="1" x14ac:dyDescent="0.25">
      <c r="A244" s="99" t="s">
        <v>434</v>
      </c>
      <c r="B244" s="77">
        <f>-(B44+B51-B66+B87+B94+B112+B114-B194-B203-B83-B41-B43-B85+B52+B95)</f>
        <v>0</v>
      </c>
      <c r="C244" s="44"/>
      <c r="D244" s="223">
        <f>-(D44+D51-D66+D87+D94+D112+D114-D194-D203-D83-D41-D43-D85+D52+D95)</f>
        <v>0</v>
      </c>
      <c r="E244" s="44"/>
      <c r="F244" s="223">
        <f>-(F44+F51-F66+F87+F94+F112+F114-F194-F203-F83-F41-F43-F85+F52+F95)</f>
        <v>0</v>
      </c>
      <c r="G244" s="44"/>
      <c r="H244" s="223">
        <f>-(H44+H51-H66+H87+H94+H112+H114-H194-H203-H83-H41-H43-H85+H52+H95)</f>
        <v>0</v>
      </c>
      <c r="I244" s="44"/>
      <c r="J244" s="250"/>
      <c r="K244" s="3"/>
      <c r="L244" s="3"/>
      <c r="M244" s="3"/>
      <c r="N244" s="3"/>
      <c r="O244" s="3"/>
      <c r="P244" s="3"/>
      <c r="Q244" s="3"/>
    </row>
    <row r="245" spans="1:17" s="58" customFormat="1" ht="25.05" customHeight="1" x14ac:dyDescent="0.25">
      <c r="A245" s="98" t="s">
        <v>363</v>
      </c>
      <c r="B245" s="76">
        <f>B239</f>
        <v>0</v>
      </c>
      <c r="C245" s="44"/>
      <c r="D245" s="223">
        <f>D239</f>
        <v>0</v>
      </c>
      <c r="E245" s="44"/>
      <c r="F245" s="223">
        <f>F239</f>
        <v>0</v>
      </c>
      <c r="G245" s="44"/>
      <c r="H245" s="223">
        <f>H239</f>
        <v>0</v>
      </c>
      <c r="I245" s="44"/>
      <c r="J245" s="250"/>
      <c r="K245" s="3"/>
      <c r="L245" s="3"/>
      <c r="M245" s="3"/>
      <c r="N245" s="3"/>
      <c r="O245" s="3"/>
      <c r="P245" s="3"/>
      <c r="Q245" s="3"/>
    </row>
    <row r="246" spans="1:17" s="58" customFormat="1" ht="25.05" customHeight="1" x14ac:dyDescent="0.25">
      <c r="A246" s="98" t="s">
        <v>364</v>
      </c>
      <c r="B246" s="76">
        <f>B240</f>
        <v>0</v>
      </c>
      <c r="C246" s="44"/>
      <c r="D246" s="223">
        <f>D240</f>
        <v>0</v>
      </c>
      <c r="E246" s="44"/>
      <c r="F246" s="223">
        <f>F240</f>
        <v>0</v>
      </c>
      <c r="G246" s="44"/>
      <c r="H246" s="223">
        <f>H240</f>
        <v>0</v>
      </c>
      <c r="I246" s="44"/>
      <c r="J246" s="250"/>
      <c r="K246" s="3"/>
      <c r="L246" s="3"/>
      <c r="M246" s="3"/>
      <c r="N246" s="3"/>
      <c r="O246" s="3"/>
      <c r="P246" s="3"/>
      <c r="Q246" s="3"/>
    </row>
    <row r="247" spans="1:17" s="58" customFormat="1" ht="25.05" customHeight="1" x14ac:dyDescent="0.25">
      <c r="A247" s="120" t="s">
        <v>415</v>
      </c>
      <c r="B247" s="84">
        <f>-(B43+B85)</f>
        <v>0</v>
      </c>
      <c r="C247" s="44"/>
      <c r="D247" s="224">
        <f>-(D43+D85)</f>
        <v>0</v>
      </c>
      <c r="E247" s="44"/>
      <c r="F247" s="224">
        <f>-(F43+F85)</f>
        <v>0</v>
      </c>
      <c r="G247" s="44"/>
      <c r="H247" s="224">
        <f>-(H43+H85)</f>
        <v>0</v>
      </c>
      <c r="I247" s="44"/>
      <c r="J247" s="250"/>
      <c r="K247" s="3"/>
      <c r="L247" s="3"/>
      <c r="M247" s="3"/>
      <c r="N247" s="3"/>
      <c r="O247" s="3"/>
      <c r="P247" s="3"/>
      <c r="Q247" s="3"/>
    </row>
    <row r="248" spans="1:17" s="58" customFormat="1" ht="25.05" customHeight="1" x14ac:dyDescent="0.25">
      <c r="A248" s="100" t="s">
        <v>367</v>
      </c>
      <c r="B248" s="75">
        <f>SUM(B243:B247)</f>
        <v>0</v>
      </c>
      <c r="C248" s="44"/>
      <c r="D248" s="222">
        <f>SUM(D243:D247)</f>
        <v>0</v>
      </c>
      <c r="E248" s="44"/>
      <c r="F248" s="222">
        <f>SUM(F243:F247)</f>
        <v>0</v>
      </c>
      <c r="G248" s="44"/>
      <c r="H248" s="222">
        <f>SUM(H243:H247)</f>
        <v>0</v>
      </c>
      <c r="I248" s="44"/>
      <c r="J248" s="250"/>
      <c r="K248" s="3"/>
      <c r="L248" s="3"/>
      <c r="M248" s="3"/>
      <c r="N248" s="3"/>
      <c r="O248" s="3"/>
      <c r="P248" s="3"/>
      <c r="Q248" s="3"/>
    </row>
    <row r="249" spans="1:17" s="58" customFormat="1" ht="25.05" customHeight="1" x14ac:dyDescent="0.25">
      <c r="A249" s="99" t="s">
        <v>368</v>
      </c>
      <c r="B249" s="79">
        <f>ROUNDDOWN(B242-B248,2)</f>
        <v>0</v>
      </c>
      <c r="C249" s="213" t="str">
        <f>IF((B249)=0,"",IF((B249)&lt;&gt;0,"Tilikauden tuloksen ja jälkilaskelman tuloksen on täsmättävä toisiinsa. Tarkista laskelman luvut!"))</f>
        <v/>
      </c>
      <c r="D249" s="230">
        <f>ROUNDDOWN(D242-D248,2)</f>
        <v>0</v>
      </c>
      <c r="E249" s="44"/>
      <c r="F249" s="230">
        <f>ROUNDDOWN(F242-F248,2)</f>
        <v>0</v>
      </c>
      <c r="G249" s="44"/>
      <c r="H249" s="230">
        <f>ROUNDDOWN(H242-H248,2)</f>
        <v>0</v>
      </c>
      <c r="I249" s="44"/>
      <c r="J249" s="250"/>
      <c r="K249" s="3"/>
      <c r="L249" s="3"/>
      <c r="M249" s="3"/>
      <c r="N249" s="3"/>
      <c r="O249" s="3"/>
      <c r="P249" s="3"/>
      <c r="Q249" s="3"/>
    </row>
    <row r="250" spans="1:17" s="58" customFormat="1" ht="25.05" customHeight="1" x14ac:dyDescent="0.25">
      <c r="A250" s="119" t="s">
        <v>369</v>
      </c>
      <c r="B250" s="72"/>
      <c r="C250" s="44"/>
      <c r="D250" s="220"/>
      <c r="E250" s="44"/>
      <c r="F250" s="220"/>
      <c r="G250" s="44"/>
      <c r="H250" s="220"/>
      <c r="I250" s="44"/>
      <c r="J250" s="250"/>
      <c r="K250" s="3"/>
      <c r="L250" s="3"/>
      <c r="M250" s="3"/>
      <c r="N250" s="3"/>
      <c r="O250" s="3"/>
      <c r="P250" s="3"/>
      <c r="Q250" s="3"/>
    </row>
    <row r="251" spans="1:17" s="58" customFormat="1" ht="25.05" customHeight="1" x14ac:dyDescent="0.25">
      <c r="A251" s="98" t="s">
        <v>370</v>
      </c>
      <c r="B251" s="73"/>
      <c r="C251" s="44"/>
      <c r="D251" s="221"/>
      <c r="E251" s="44"/>
      <c r="F251" s="221"/>
      <c r="G251" s="44"/>
      <c r="H251" s="221"/>
      <c r="I251" s="44"/>
      <c r="J251" s="250"/>
      <c r="K251" s="3"/>
      <c r="L251" s="3"/>
      <c r="M251" s="3"/>
      <c r="N251" s="3"/>
      <c r="O251" s="3"/>
      <c r="P251" s="3"/>
      <c r="Q251" s="3"/>
    </row>
    <row r="252" spans="1:17" s="58" customFormat="1" ht="25.05" customHeight="1" x14ac:dyDescent="0.25">
      <c r="A252" s="99" t="s">
        <v>371</v>
      </c>
      <c r="B252" s="78">
        <f>-B239</f>
        <v>0</v>
      </c>
      <c r="C252" s="44"/>
      <c r="D252" s="224">
        <f>-D239</f>
        <v>0</v>
      </c>
      <c r="E252" s="44"/>
      <c r="F252" s="224">
        <f>-F239</f>
        <v>0</v>
      </c>
      <c r="G252" s="44"/>
      <c r="H252" s="224">
        <f>-H239</f>
        <v>0</v>
      </c>
      <c r="I252" s="44"/>
      <c r="J252" s="250"/>
      <c r="K252" s="3"/>
      <c r="L252" s="3"/>
      <c r="M252" s="3"/>
      <c r="N252" s="3"/>
      <c r="O252" s="3"/>
      <c r="P252" s="3"/>
      <c r="Q252" s="3"/>
    </row>
    <row r="253" spans="1:17" s="58" customFormat="1" ht="25.05" customHeight="1" x14ac:dyDescent="0.25">
      <c r="A253" s="99" t="s">
        <v>372</v>
      </c>
      <c r="B253" s="79">
        <f>SUM(B251:B252)</f>
        <v>0</v>
      </c>
      <c r="C253" s="44"/>
      <c r="D253" s="225">
        <f>SUM(D251:D252)</f>
        <v>0</v>
      </c>
      <c r="E253" s="44"/>
      <c r="F253" s="225">
        <f>SUM(F251:F252)</f>
        <v>0</v>
      </c>
      <c r="G253" s="44"/>
      <c r="H253" s="225">
        <f>SUM(H251:H252)</f>
        <v>0</v>
      </c>
      <c r="I253" s="44"/>
      <c r="J253" s="250"/>
      <c r="K253" s="3"/>
      <c r="L253" s="3"/>
      <c r="M253" s="3"/>
      <c r="N253" s="3"/>
      <c r="O253" s="3"/>
      <c r="P253" s="3"/>
      <c r="Q253" s="3"/>
    </row>
    <row r="254" spans="1:17" s="58" customFormat="1" ht="25.05" customHeight="1" x14ac:dyDescent="0.25">
      <c r="A254" s="98" t="s">
        <v>373</v>
      </c>
      <c r="B254" s="80">
        <f>'Vuosi 2018'!B251</f>
        <v>0</v>
      </c>
      <c r="C254" s="44"/>
      <c r="D254" s="226">
        <f>'Vuosi 2018'!D251</f>
        <v>0</v>
      </c>
      <c r="E254" s="44"/>
      <c r="F254" s="226">
        <f>'Vuosi 2018'!F251</f>
        <v>0</v>
      </c>
      <c r="G254" s="44"/>
      <c r="H254" s="226">
        <f>'Vuosi 2018'!H251</f>
        <v>0</v>
      </c>
      <c r="I254" s="44"/>
      <c r="J254" s="250"/>
      <c r="K254" s="3"/>
      <c r="L254" s="3"/>
      <c r="M254" s="3"/>
      <c r="N254" s="3"/>
      <c r="O254" s="3"/>
      <c r="P254" s="3"/>
      <c r="Q254" s="3"/>
    </row>
    <row r="255" spans="1:17" s="58" customFormat="1" ht="25.05" customHeight="1" x14ac:dyDescent="0.25">
      <c r="A255" s="100" t="s">
        <v>374</v>
      </c>
      <c r="B255" s="75">
        <f>B253-B254</f>
        <v>0</v>
      </c>
      <c r="C255" s="44"/>
      <c r="D255" s="222">
        <f>D253-D254</f>
        <v>0</v>
      </c>
      <c r="E255" s="44"/>
      <c r="F255" s="222">
        <f>F253-F254</f>
        <v>0</v>
      </c>
      <c r="G255" s="44"/>
      <c r="H255" s="222">
        <f>H253-H254</f>
        <v>0</v>
      </c>
      <c r="I255" s="44"/>
      <c r="J255" s="250"/>
      <c r="K255" s="3"/>
      <c r="L255" s="3"/>
      <c r="M255" s="3"/>
      <c r="N255" s="3"/>
      <c r="O255" s="3"/>
      <c r="P255" s="3"/>
      <c r="Q255" s="3"/>
    </row>
    <row r="256" spans="1:17" s="58" customFormat="1" ht="25.05" customHeight="1" x14ac:dyDescent="0.25">
      <c r="A256" s="99" t="s">
        <v>375</v>
      </c>
      <c r="B256" s="76">
        <f>B41+B83+B113-B170-B174</f>
        <v>0</v>
      </c>
      <c r="C256" s="44"/>
      <c r="D256" s="223">
        <f>D41+D83+D113-D170-D174</f>
        <v>0</v>
      </c>
      <c r="E256" s="44"/>
      <c r="F256" s="223">
        <f>F41+F83+F113-F170-F174</f>
        <v>0</v>
      </c>
      <c r="G256" s="44"/>
      <c r="H256" s="223">
        <f>H41+H83+H113-H170-H174</f>
        <v>0</v>
      </c>
      <c r="I256" s="44"/>
      <c r="J256" s="250"/>
      <c r="K256" s="3"/>
      <c r="L256" s="3"/>
      <c r="M256" s="3"/>
      <c r="N256" s="3"/>
      <c r="O256" s="3"/>
      <c r="P256" s="3"/>
      <c r="Q256" s="3"/>
    </row>
    <row r="257" spans="1:17" s="58" customFormat="1" ht="25.05" customHeight="1" x14ac:dyDescent="0.25">
      <c r="A257" s="99" t="s">
        <v>376</v>
      </c>
      <c r="B257" s="76">
        <f>B196</f>
        <v>0</v>
      </c>
      <c r="C257" s="44"/>
      <c r="D257" s="223">
        <f>D196</f>
        <v>0</v>
      </c>
      <c r="E257" s="44"/>
      <c r="F257" s="223">
        <f>F196</f>
        <v>0</v>
      </c>
      <c r="G257" s="44"/>
      <c r="H257" s="223">
        <f>H196</f>
        <v>0</v>
      </c>
      <c r="I257" s="44"/>
      <c r="J257" s="250"/>
      <c r="K257" s="3"/>
      <c r="L257" s="3"/>
      <c r="M257" s="3"/>
      <c r="N257" s="3"/>
      <c r="O257" s="3"/>
      <c r="P257" s="3"/>
      <c r="Q257" s="3"/>
    </row>
    <row r="258" spans="1:17" s="58" customFormat="1" ht="25.05" customHeight="1" x14ac:dyDescent="0.25">
      <c r="A258" s="99" t="s">
        <v>377</v>
      </c>
      <c r="B258" s="76">
        <f>B205</f>
        <v>0</v>
      </c>
      <c r="C258" s="44"/>
      <c r="D258" s="223">
        <f>D205</f>
        <v>0</v>
      </c>
      <c r="E258" s="44"/>
      <c r="F258" s="223">
        <f>F205</f>
        <v>0</v>
      </c>
      <c r="G258" s="44"/>
      <c r="H258" s="223">
        <f>H205</f>
        <v>0</v>
      </c>
      <c r="I258" s="44"/>
      <c r="J258" s="250"/>
      <c r="K258" s="3"/>
      <c r="L258" s="3"/>
      <c r="M258" s="3"/>
      <c r="N258" s="3"/>
      <c r="O258" s="3"/>
      <c r="P258" s="3"/>
      <c r="Q258" s="3"/>
    </row>
    <row r="259" spans="1:17" s="58" customFormat="1" ht="25.05" customHeight="1" x14ac:dyDescent="0.25">
      <c r="A259" s="99" t="s">
        <v>372</v>
      </c>
      <c r="B259" s="81">
        <f>SUM(B256:B258)</f>
        <v>0</v>
      </c>
      <c r="C259" s="44"/>
      <c r="D259" s="227">
        <f>SUM(D256:D258)</f>
        <v>0</v>
      </c>
      <c r="E259" s="44"/>
      <c r="F259" s="227">
        <f>SUM(F256:F258)</f>
        <v>0</v>
      </c>
      <c r="G259" s="44"/>
      <c r="H259" s="227">
        <f>SUM(H256:H258)</f>
        <v>0</v>
      </c>
      <c r="I259" s="44"/>
      <c r="J259" s="250"/>
      <c r="K259" s="3"/>
      <c r="L259" s="3"/>
      <c r="M259" s="3"/>
      <c r="N259" s="3"/>
      <c r="O259" s="3"/>
      <c r="P259" s="3"/>
      <c r="Q259" s="3"/>
    </row>
    <row r="260" spans="1:17" s="58" customFormat="1" ht="25.05" customHeight="1" x14ac:dyDescent="0.25">
      <c r="A260" s="99" t="s">
        <v>368</v>
      </c>
      <c r="B260" s="79">
        <f>ROUNDDOWN(IF(B259&gt;0,B255-B259,-B255-B259),2)</f>
        <v>0</v>
      </c>
      <c r="C260" s="214" t="str">
        <f>IF((B260)=0,"",IF((B260)&lt;&gt;0,"Laskelman investonnit on täsmättävä kahden tilikauden välillä tapahtuneeseen muutokseen!"))</f>
        <v/>
      </c>
      <c r="D260" s="225">
        <f>ROUNDDOWN(IF(D259&gt;0,D255-D259,-D255-D259),2)</f>
        <v>0</v>
      </c>
      <c r="E260" s="44"/>
      <c r="F260" s="225">
        <f>ROUNDDOWN(IF(F259&gt;0,F255-F259,-F255-F259),2)</f>
        <v>0</v>
      </c>
      <c r="G260" s="44"/>
      <c r="H260" s="225">
        <f>ROUNDDOWN(IF(H259&gt;0,H255-H259,-H255-H259),2)</f>
        <v>0</v>
      </c>
      <c r="I260" s="44"/>
      <c r="J260" s="250"/>
      <c r="K260" s="3"/>
      <c r="L260" s="3"/>
      <c r="M260" s="3"/>
      <c r="N260" s="3"/>
      <c r="O260" s="3"/>
      <c r="P260" s="3"/>
      <c r="Q260" s="3"/>
    </row>
    <row r="261" spans="1:17" s="58" customFormat="1" ht="25.05" customHeight="1" x14ac:dyDescent="0.25">
      <c r="A261" s="121" t="s">
        <v>378</v>
      </c>
      <c r="B261" s="82"/>
      <c r="C261" s="44"/>
      <c r="D261" s="228"/>
      <c r="E261" s="44"/>
      <c r="F261" s="228"/>
      <c r="G261" s="44"/>
      <c r="H261" s="228"/>
      <c r="I261" s="44"/>
      <c r="J261" s="250"/>
      <c r="K261" s="3"/>
      <c r="L261" s="3"/>
      <c r="M261" s="3"/>
      <c r="N261" s="3"/>
      <c r="O261" s="3"/>
      <c r="P261" s="3"/>
      <c r="Q261" s="3"/>
    </row>
    <row r="262" spans="1:17" s="58" customFormat="1" ht="25.05" customHeight="1" x14ac:dyDescent="0.25">
      <c r="A262" s="101" t="s">
        <v>379</v>
      </c>
      <c r="B262" s="83"/>
      <c r="C262" s="44"/>
      <c r="D262" s="229"/>
      <c r="E262" s="44"/>
      <c r="F262" s="229"/>
      <c r="G262" s="44"/>
      <c r="H262" s="229"/>
      <c r="I262" s="44"/>
      <c r="J262" s="250"/>
      <c r="K262" s="3"/>
      <c r="L262" s="3"/>
      <c r="M262" s="3"/>
      <c r="N262" s="3"/>
      <c r="O262" s="3"/>
      <c r="P262" s="3"/>
      <c r="Q262" s="3"/>
    </row>
    <row r="263" spans="1:17" s="58" customFormat="1" ht="25.05" customHeight="1" x14ac:dyDescent="0.25">
      <c r="A263" s="99" t="s">
        <v>380</v>
      </c>
      <c r="B263" s="80">
        <f>-B228</f>
        <v>0</v>
      </c>
      <c r="C263" s="44"/>
      <c r="D263" s="226">
        <f>-D228</f>
        <v>0</v>
      </c>
      <c r="E263" s="44"/>
      <c r="F263" s="226">
        <f>-F228</f>
        <v>0</v>
      </c>
      <c r="G263" s="44"/>
      <c r="H263" s="226">
        <f>-H228</f>
        <v>0</v>
      </c>
      <c r="I263" s="44"/>
      <c r="J263" s="250"/>
      <c r="K263" s="3"/>
      <c r="L263" s="3"/>
      <c r="M263" s="3"/>
      <c r="N263" s="3"/>
      <c r="O263" s="3"/>
      <c r="P263" s="3"/>
      <c r="Q263" s="3"/>
    </row>
    <row r="264" spans="1:17" s="58" customFormat="1" ht="25.05" customHeight="1" x14ac:dyDescent="0.25">
      <c r="A264" s="99" t="s">
        <v>372</v>
      </c>
      <c r="B264" s="79">
        <f>SUM(B262:B263)</f>
        <v>0</v>
      </c>
      <c r="C264" s="44"/>
      <c r="D264" s="225">
        <f>SUM(D262:D263)</f>
        <v>0</v>
      </c>
      <c r="E264" s="44"/>
      <c r="F264" s="225">
        <f>SUM(F262:F263)</f>
        <v>0</v>
      </c>
      <c r="G264" s="44"/>
      <c r="H264" s="225">
        <f>SUM(H262:H263)</f>
        <v>0</v>
      </c>
      <c r="I264" s="44"/>
      <c r="J264" s="250"/>
      <c r="K264" s="3"/>
      <c r="L264" s="3"/>
      <c r="M264" s="3"/>
      <c r="N264" s="3"/>
      <c r="O264" s="3"/>
      <c r="P264" s="3"/>
      <c r="Q264" s="3"/>
    </row>
    <row r="265" spans="1:17" s="58" customFormat="1" ht="25.05" customHeight="1" x14ac:dyDescent="0.25">
      <c r="A265" s="99" t="s">
        <v>381</v>
      </c>
      <c r="B265" s="83">
        <f>'Vuosi 2018'!B262</f>
        <v>0</v>
      </c>
      <c r="C265" s="44"/>
      <c r="D265" s="229">
        <f>'Vuosi 2018'!D262</f>
        <v>0</v>
      </c>
      <c r="E265" s="44"/>
      <c r="F265" s="229">
        <f>'Vuosi 2018'!F262</f>
        <v>0</v>
      </c>
      <c r="G265" s="44"/>
      <c r="H265" s="229">
        <f>'Vuosi 2018'!H262</f>
        <v>0</v>
      </c>
      <c r="I265" s="44"/>
      <c r="J265" s="250"/>
      <c r="K265" s="3"/>
      <c r="L265" s="3"/>
      <c r="M265" s="3"/>
      <c r="N265" s="3"/>
      <c r="O265" s="3"/>
      <c r="P265" s="3"/>
      <c r="Q265" s="3"/>
    </row>
    <row r="266" spans="1:17" s="58" customFormat="1" ht="25.05" customHeight="1" x14ac:dyDescent="0.25">
      <c r="A266" s="99" t="s">
        <v>382</v>
      </c>
      <c r="B266" s="74">
        <f>'Vuosi 2018'!B263</f>
        <v>0</v>
      </c>
      <c r="C266" s="44"/>
      <c r="D266" s="191">
        <f>'Vuosi 2018'!D263</f>
        <v>0</v>
      </c>
      <c r="E266" s="44"/>
      <c r="F266" s="191">
        <f>'Vuosi 2018'!F263</f>
        <v>0</v>
      </c>
      <c r="G266" s="44"/>
      <c r="H266" s="191">
        <f>'Vuosi 2018'!H263</f>
        <v>0</v>
      </c>
      <c r="I266" s="44"/>
      <c r="J266" s="250"/>
      <c r="K266" s="3"/>
      <c r="L266" s="3"/>
      <c r="M266" s="3"/>
      <c r="N266" s="3"/>
      <c r="O266" s="3"/>
      <c r="P266" s="3"/>
      <c r="Q266" s="3"/>
    </row>
    <row r="267" spans="1:17" s="58" customFormat="1" ht="25.05" customHeight="1" x14ac:dyDescent="0.25">
      <c r="A267" s="99" t="s">
        <v>372</v>
      </c>
      <c r="B267" s="84">
        <f>SUM(B265:B266)</f>
        <v>0</v>
      </c>
      <c r="C267" s="44"/>
      <c r="D267" s="230">
        <f>SUM(D265:D266)</f>
        <v>0</v>
      </c>
      <c r="E267" s="44"/>
      <c r="F267" s="230">
        <f>SUM(F265:F266)</f>
        <v>0</v>
      </c>
      <c r="G267" s="44"/>
      <c r="H267" s="230">
        <f>SUM(H265:H266)</f>
        <v>0</v>
      </c>
      <c r="I267" s="44"/>
      <c r="J267" s="250"/>
      <c r="K267" s="3"/>
      <c r="L267" s="3"/>
      <c r="M267" s="3"/>
      <c r="N267" s="3"/>
      <c r="O267" s="3"/>
      <c r="P267" s="3"/>
      <c r="Q267" s="3"/>
    </row>
    <row r="268" spans="1:17" s="58" customFormat="1" ht="25.05" customHeight="1" x14ac:dyDescent="0.25">
      <c r="A268" s="100" t="s">
        <v>383</v>
      </c>
      <c r="B268" s="75">
        <f>B264-B267</f>
        <v>0</v>
      </c>
      <c r="C268" s="44"/>
      <c r="D268" s="222">
        <f>D264-D267</f>
        <v>0</v>
      </c>
      <c r="E268" s="44"/>
      <c r="F268" s="222">
        <f>F264-F267</f>
        <v>0</v>
      </c>
      <c r="G268" s="44"/>
      <c r="H268" s="222">
        <f>H264-H267</f>
        <v>0</v>
      </c>
      <c r="I268" s="44"/>
      <c r="J268" s="250"/>
      <c r="K268" s="3"/>
      <c r="L268" s="3"/>
      <c r="M268" s="3"/>
      <c r="N268" s="3"/>
      <c r="O268" s="3"/>
      <c r="P268" s="3"/>
      <c r="Q268" s="3"/>
    </row>
    <row r="269" spans="1:17" s="58" customFormat="1" ht="25.05" customHeight="1" x14ac:dyDescent="0.25">
      <c r="A269" s="101" t="s">
        <v>384</v>
      </c>
      <c r="B269" s="79">
        <f>B47+B48-B53-B54+B90+B91-B96-B97-B129-B160-B161+B171</f>
        <v>0</v>
      </c>
      <c r="C269" s="44"/>
      <c r="D269" s="225">
        <f>D47+D48-D53-D54+D90+D91-D96-D97-D129-D160-D161+D171</f>
        <v>0</v>
      </c>
      <c r="E269" s="44"/>
      <c r="F269" s="225">
        <f>F47+F48-F53-F54+F90+F91-F96-F97-F129-F160-F161+F171</f>
        <v>0</v>
      </c>
      <c r="G269" s="44"/>
      <c r="H269" s="225">
        <f>H47+H48-H53-H54+H90+H91-H96-H97-H129-H160-H161+H171</f>
        <v>0</v>
      </c>
      <c r="I269" s="44"/>
      <c r="J269" s="250"/>
      <c r="K269" s="3"/>
      <c r="L269" s="3"/>
      <c r="M269" s="3"/>
      <c r="N269" s="3"/>
      <c r="O269" s="3"/>
      <c r="P269" s="3"/>
      <c r="Q269" s="3"/>
    </row>
    <row r="270" spans="1:17" s="58" customFormat="1" ht="25.05" customHeight="1" x14ac:dyDescent="0.25">
      <c r="A270" s="99" t="s">
        <v>385</v>
      </c>
      <c r="B270" s="76">
        <f>B195</f>
        <v>0</v>
      </c>
      <c r="C270" s="44"/>
      <c r="D270" s="223">
        <f>D195</f>
        <v>0</v>
      </c>
      <c r="E270" s="44"/>
      <c r="F270" s="223">
        <f>F195</f>
        <v>0</v>
      </c>
      <c r="G270" s="44"/>
      <c r="H270" s="223">
        <f>H195</f>
        <v>0</v>
      </c>
      <c r="I270" s="44"/>
      <c r="J270" s="250"/>
      <c r="K270" s="3"/>
      <c r="L270" s="3"/>
      <c r="M270" s="3"/>
      <c r="N270" s="3"/>
      <c r="O270" s="3"/>
      <c r="P270" s="3"/>
      <c r="Q270" s="3"/>
    </row>
    <row r="271" spans="1:17" s="58" customFormat="1" ht="25.05" customHeight="1" x14ac:dyDescent="0.25">
      <c r="A271" s="99" t="s">
        <v>386</v>
      </c>
      <c r="B271" s="84">
        <f>B204</f>
        <v>0</v>
      </c>
      <c r="C271" s="44"/>
      <c r="D271" s="230">
        <f>D204</f>
        <v>0</v>
      </c>
      <c r="E271" s="44"/>
      <c r="F271" s="230">
        <f>F204</f>
        <v>0</v>
      </c>
      <c r="G271" s="44"/>
      <c r="H271" s="230">
        <f>H204</f>
        <v>0</v>
      </c>
      <c r="I271" s="44"/>
      <c r="J271" s="250"/>
      <c r="K271" s="3"/>
      <c r="L271" s="3"/>
      <c r="M271" s="3"/>
      <c r="N271" s="3"/>
      <c r="O271" s="3"/>
      <c r="P271" s="3"/>
      <c r="Q271" s="3"/>
    </row>
    <row r="272" spans="1:17" s="58" customFormat="1" ht="25.05" customHeight="1" x14ac:dyDescent="0.25">
      <c r="A272" s="99" t="s">
        <v>372</v>
      </c>
      <c r="B272" s="79">
        <f>SUM(B269:B271)</f>
        <v>0</v>
      </c>
      <c r="C272" s="44"/>
      <c r="D272" s="225">
        <f>SUM(D269:D271)</f>
        <v>0</v>
      </c>
      <c r="E272" s="44"/>
      <c r="F272" s="225">
        <f>SUM(F269:F271)</f>
        <v>0</v>
      </c>
      <c r="G272" s="44"/>
      <c r="H272" s="225">
        <f>SUM(H269:H271)</f>
        <v>0</v>
      </c>
      <c r="I272" s="44"/>
      <c r="J272" s="250"/>
      <c r="K272" s="3"/>
      <c r="L272" s="3"/>
      <c r="M272" s="3"/>
      <c r="N272" s="3"/>
      <c r="O272" s="3"/>
      <c r="P272" s="3"/>
      <c r="Q272" s="3"/>
    </row>
    <row r="273" spans="1:17" s="58" customFormat="1" ht="25.05" customHeight="1" x14ac:dyDescent="0.25">
      <c r="A273" s="99" t="s">
        <v>368</v>
      </c>
      <c r="B273" s="76">
        <f>ROUNDDOWN(IF(B268&gt;0,B268-B272,-B268+B272),2)</f>
        <v>0</v>
      </c>
      <c r="C273" s="214" t="str">
        <f>IF((B273)=0,"",IF((B273)&lt;&gt;0,"Lainojen lyhennykset ja nostot on täsmättävä kahden tilikauden välillä tapahtuneeseen lainojen muutokseen!"))</f>
        <v/>
      </c>
      <c r="D273" s="223">
        <f>ROUNDDOWN(IF(D268&gt;0,D268-D272,-D268+D272),2)</f>
        <v>0</v>
      </c>
      <c r="E273" s="44"/>
      <c r="F273" s="223">
        <f>ROUNDDOWN(IF(F268&gt;0,F268-F272,-F268+F272),2)</f>
        <v>0</v>
      </c>
      <c r="G273" s="44"/>
      <c r="H273" s="223">
        <f>ROUNDDOWN(IF(H268&gt;0,H268-H272,-H268+H272),2)</f>
        <v>0</v>
      </c>
      <c r="I273" s="44"/>
      <c r="J273" s="250"/>
      <c r="K273" s="3"/>
      <c r="L273" s="3"/>
      <c r="M273" s="3"/>
      <c r="N273" s="3"/>
      <c r="O273" s="3"/>
      <c r="P273" s="3"/>
      <c r="Q273" s="3"/>
    </row>
    <row r="274" spans="1:17" s="58" customFormat="1" ht="25.05" customHeight="1" x14ac:dyDescent="0.25">
      <c r="A274" s="122" t="s">
        <v>387</v>
      </c>
      <c r="B274" s="85"/>
      <c r="C274" s="44"/>
      <c r="D274" s="231"/>
      <c r="E274" s="44"/>
      <c r="F274" s="231"/>
      <c r="G274" s="44"/>
      <c r="H274" s="231"/>
      <c r="I274" s="44"/>
      <c r="J274" s="250"/>
      <c r="K274" s="3"/>
      <c r="L274" s="3"/>
      <c r="M274" s="3"/>
      <c r="N274" s="3"/>
      <c r="O274" s="3"/>
      <c r="P274" s="3"/>
      <c r="Q274" s="3"/>
    </row>
    <row r="275" spans="1:17" s="58" customFormat="1" ht="32.4" customHeight="1" x14ac:dyDescent="0.25">
      <c r="A275" s="99" t="s">
        <v>388</v>
      </c>
      <c r="B275" s="73"/>
      <c r="C275" s="44"/>
      <c r="D275" s="221"/>
      <c r="E275" s="44"/>
      <c r="F275" s="221"/>
      <c r="G275" s="44"/>
      <c r="H275" s="221"/>
      <c r="I275" s="44"/>
      <c r="J275" s="250"/>
      <c r="K275" s="3"/>
      <c r="L275" s="3"/>
      <c r="M275" s="3"/>
      <c r="N275" s="3"/>
      <c r="O275" s="3"/>
      <c r="P275" s="3"/>
      <c r="Q275" s="3"/>
    </row>
    <row r="276" spans="1:17" s="58" customFormat="1" ht="32.4" customHeight="1" x14ac:dyDescent="0.25">
      <c r="A276" s="99" t="s">
        <v>389</v>
      </c>
      <c r="B276" s="80">
        <f>'Vuosi 2018'!B275</f>
        <v>0</v>
      </c>
      <c r="C276" s="44"/>
      <c r="D276" s="226">
        <f>'Vuosi 2018'!D275</f>
        <v>0</v>
      </c>
      <c r="E276" s="44"/>
      <c r="F276" s="226">
        <f>'Vuosi 2018'!F275</f>
        <v>0</v>
      </c>
      <c r="G276" s="44"/>
      <c r="H276" s="226">
        <f>'Vuosi 2018'!H275</f>
        <v>0</v>
      </c>
      <c r="I276" s="44"/>
      <c r="J276" s="250"/>
      <c r="K276" s="3"/>
      <c r="L276" s="3"/>
      <c r="M276" s="3"/>
      <c r="N276" s="3"/>
      <c r="O276" s="3"/>
      <c r="P276" s="3"/>
      <c r="Q276" s="3"/>
    </row>
    <row r="277" spans="1:17" s="58" customFormat="1" ht="25.05" customHeight="1" x14ac:dyDescent="0.25">
      <c r="A277" s="100" t="s">
        <v>390</v>
      </c>
      <c r="B277" s="75">
        <f>B275-B276</f>
        <v>0</v>
      </c>
      <c r="C277" s="44"/>
      <c r="D277" s="222">
        <f>D275-D276</f>
        <v>0</v>
      </c>
      <c r="E277" s="14"/>
      <c r="F277" s="222">
        <f>F275-F276</f>
        <v>0</v>
      </c>
      <c r="G277" s="44"/>
      <c r="H277" s="222">
        <f>H275-H276</f>
        <v>0</v>
      </c>
      <c r="I277" s="44"/>
      <c r="J277" s="250"/>
      <c r="K277" s="3"/>
      <c r="L277" s="3"/>
      <c r="M277" s="3"/>
      <c r="N277" s="3"/>
      <c r="O277" s="3"/>
      <c r="P277" s="3"/>
      <c r="Q277" s="3"/>
    </row>
    <row r="278" spans="1:17" s="58" customFormat="1" ht="25.05" customHeight="1" x14ac:dyDescent="0.25">
      <c r="A278" s="207" t="s">
        <v>391</v>
      </c>
      <c r="B278" s="73">
        <f>B125-B130+B141-B145+B173</f>
        <v>0</v>
      </c>
      <c r="C278" s="44"/>
      <c r="D278" s="221">
        <f>D125-D130+D141-D145+D173</f>
        <v>0</v>
      </c>
      <c r="E278" s="14"/>
      <c r="F278" s="221">
        <f>F125-F130+F141-F145+F173</f>
        <v>0</v>
      </c>
      <c r="G278" s="44"/>
      <c r="H278" s="221">
        <f>H125-H130+H141-H145+H173</f>
        <v>0</v>
      </c>
      <c r="I278" s="44"/>
      <c r="J278" s="250"/>
      <c r="K278" s="3"/>
      <c r="L278" s="3"/>
      <c r="M278" s="3"/>
      <c r="N278" s="3"/>
      <c r="O278" s="3"/>
      <c r="P278" s="3"/>
      <c r="Q278" s="3"/>
    </row>
    <row r="279" spans="1:17" s="58" customFormat="1" ht="25.05" customHeight="1" x14ac:dyDescent="0.25">
      <c r="A279" s="102" t="s">
        <v>392</v>
      </c>
      <c r="B279" s="73"/>
      <c r="C279" s="44"/>
      <c r="D279" s="221"/>
      <c r="E279" s="20"/>
      <c r="F279" s="221"/>
      <c r="G279" s="44"/>
      <c r="H279" s="221"/>
      <c r="I279" s="44"/>
      <c r="J279" s="250"/>
      <c r="K279" s="3"/>
      <c r="L279" s="3"/>
      <c r="M279" s="3"/>
      <c r="N279" s="3"/>
      <c r="O279" s="3"/>
      <c r="P279" s="3"/>
      <c r="Q279" s="3"/>
    </row>
    <row r="280" spans="1:17" s="58" customFormat="1" ht="25.05" customHeight="1" x14ac:dyDescent="0.25">
      <c r="A280" s="102" t="s">
        <v>393</v>
      </c>
      <c r="B280" s="73"/>
      <c r="C280" s="44"/>
      <c r="D280" s="221"/>
      <c r="E280" s="14"/>
      <c r="F280" s="221"/>
      <c r="G280" s="44"/>
      <c r="H280" s="221"/>
      <c r="I280" s="44"/>
      <c r="J280" s="250"/>
      <c r="K280" s="3"/>
      <c r="L280" s="3"/>
      <c r="M280" s="3"/>
      <c r="N280" s="3"/>
      <c r="O280" s="3"/>
      <c r="P280" s="3"/>
      <c r="Q280" s="3"/>
    </row>
    <row r="281" spans="1:17" s="58" customFormat="1" ht="25.05" customHeight="1" x14ac:dyDescent="0.25">
      <c r="A281" s="102" t="s">
        <v>372</v>
      </c>
      <c r="B281" s="86">
        <f>SUM(B278:B280)</f>
        <v>0</v>
      </c>
      <c r="C281" s="44"/>
      <c r="D281" s="232">
        <f>SUM(D278:D280)</f>
        <v>0</v>
      </c>
      <c r="E281" s="20"/>
      <c r="F281" s="232">
        <f>SUM(F278:F280)</f>
        <v>0</v>
      </c>
      <c r="G281" s="44"/>
      <c r="H281" s="232">
        <f>SUM(H278:H280)</f>
        <v>0</v>
      </c>
      <c r="I281" s="44"/>
      <c r="J281" s="250"/>
      <c r="K281" s="3"/>
      <c r="L281" s="3"/>
      <c r="M281" s="3"/>
      <c r="N281" s="3"/>
      <c r="O281" s="3"/>
      <c r="P281" s="3"/>
      <c r="Q281" s="3"/>
    </row>
    <row r="282" spans="1:17" s="58" customFormat="1" ht="25.05" customHeight="1" x14ac:dyDescent="0.25">
      <c r="A282" s="101" t="s">
        <v>368</v>
      </c>
      <c r="B282" s="79">
        <f>ROUNDDOWN(B277-B281,2)</f>
        <v>0</v>
      </c>
      <c r="C282" s="214" t="str">
        <f>IF((B282)=0,"",IF((B282)&lt;&gt;0,"Opo:n muutokset on täsmättävä kahden tilikauden välillä tapahtuneeseen muutokseen!"))</f>
        <v/>
      </c>
      <c r="D282" s="225">
        <f>ROUNDDOWN(D277-D281,2)</f>
        <v>0</v>
      </c>
      <c r="E282" s="17"/>
      <c r="F282" s="225">
        <f>ROUNDDOWN(F277-F281,2)</f>
        <v>0</v>
      </c>
      <c r="G282" s="44"/>
      <c r="H282" s="225">
        <f>ROUNDDOWN(H277-H281,2)</f>
        <v>0</v>
      </c>
      <c r="I282" s="44"/>
      <c r="J282" s="250"/>
      <c r="K282" s="3"/>
      <c r="L282" s="3"/>
      <c r="M282" s="3"/>
      <c r="N282" s="3"/>
      <c r="O282" s="3"/>
      <c r="P282" s="3"/>
      <c r="Q282" s="3"/>
    </row>
    <row r="283" spans="1:17" s="58" customFormat="1" ht="25.05" customHeight="1" x14ac:dyDescent="0.25">
      <c r="A283" s="121" t="s">
        <v>394</v>
      </c>
      <c r="B283" s="82"/>
      <c r="C283" s="44"/>
      <c r="D283" s="228"/>
      <c r="E283" s="14"/>
      <c r="F283" s="228"/>
      <c r="G283" s="44"/>
      <c r="H283" s="228"/>
      <c r="I283" s="44"/>
      <c r="J283" s="250"/>
      <c r="K283" s="3"/>
      <c r="L283" s="3"/>
      <c r="M283" s="3"/>
      <c r="N283" s="3"/>
      <c r="O283" s="3"/>
      <c r="P283" s="3"/>
      <c r="Q283" s="3"/>
    </row>
    <row r="284" spans="1:17" s="58" customFormat="1" ht="25.05" customHeight="1" x14ac:dyDescent="0.25">
      <c r="A284" s="99" t="s">
        <v>395</v>
      </c>
      <c r="B284" s="73"/>
      <c r="C284" s="44"/>
      <c r="D284" s="221"/>
      <c r="E284" s="14"/>
      <c r="F284" s="221"/>
      <c r="G284" s="44"/>
      <c r="H284" s="221"/>
      <c r="I284" s="44"/>
      <c r="J284" s="250"/>
      <c r="K284" s="3"/>
      <c r="L284" s="3"/>
      <c r="M284" s="3"/>
      <c r="N284" s="3"/>
      <c r="O284" s="3"/>
      <c r="P284" s="3"/>
      <c r="Q284" s="3"/>
    </row>
    <row r="285" spans="1:17" s="58" customFormat="1" ht="25.05" customHeight="1" x14ac:dyDescent="0.25">
      <c r="A285" s="99" t="s">
        <v>396</v>
      </c>
      <c r="B285" s="80">
        <f>'Vuosi 2018'!B284</f>
        <v>0</v>
      </c>
      <c r="C285" s="44"/>
      <c r="D285" s="226">
        <f>'Vuosi 2018'!D284</f>
        <v>0</v>
      </c>
      <c r="E285" s="20"/>
      <c r="F285" s="226">
        <f>'Vuosi 2018'!F284</f>
        <v>0</v>
      </c>
      <c r="G285" s="44"/>
      <c r="H285" s="226">
        <f>'Vuosi 2018'!H284</f>
        <v>0</v>
      </c>
      <c r="I285" s="44"/>
      <c r="J285" s="250"/>
      <c r="K285" s="3"/>
      <c r="L285" s="3"/>
      <c r="M285" s="3"/>
      <c r="N285" s="3"/>
      <c r="O285" s="3"/>
      <c r="P285" s="3"/>
      <c r="Q285" s="3"/>
    </row>
    <row r="286" spans="1:17" s="58" customFormat="1" ht="25.05" customHeight="1" x14ac:dyDescent="0.25">
      <c r="A286" s="123" t="s">
        <v>397</v>
      </c>
      <c r="B286" s="87">
        <f>B284-B285</f>
        <v>0</v>
      </c>
      <c r="C286" s="44"/>
      <c r="D286" s="233">
        <f>D284-D285</f>
        <v>0</v>
      </c>
      <c r="F286" s="233">
        <f>F284-F285</f>
        <v>0</v>
      </c>
      <c r="G286" s="44"/>
      <c r="H286" s="233">
        <f>H284-H285</f>
        <v>0</v>
      </c>
      <c r="I286" s="44"/>
      <c r="J286" s="250"/>
      <c r="K286" s="3"/>
      <c r="L286" s="3"/>
      <c r="M286" s="3"/>
      <c r="N286" s="3"/>
      <c r="O286" s="3"/>
      <c r="P286" s="3"/>
      <c r="Q286" s="3"/>
    </row>
    <row r="287" spans="1:17" s="58" customFormat="1" ht="25.05" customHeight="1" x14ac:dyDescent="0.25">
      <c r="A287" s="99" t="s">
        <v>398</v>
      </c>
      <c r="B287" s="80"/>
      <c r="C287" s="44"/>
      <c r="D287" s="226"/>
      <c r="F287" s="226"/>
      <c r="G287" s="44"/>
      <c r="H287" s="226"/>
      <c r="I287" s="44"/>
      <c r="J287" s="250"/>
      <c r="K287" s="3"/>
      <c r="L287" s="3"/>
      <c r="M287" s="3"/>
      <c r="N287" s="3"/>
      <c r="O287" s="3"/>
      <c r="P287" s="3"/>
      <c r="Q287" s="3"/>
    </row>
    <row r="288" spans="1:17" s="58" customFormat="1" ht="25.05" customHeight="1" x14ac:dyDescent="0.25">
      <c r="A288" s="99" t="s">
        <v>368</v>
      </c>
      <c r="B288" s="88">
        <f>ROUNDDOWN(IF(B286&gt;0,B286-B287,-B286-B287),2)</f>
        <v>0</v>
      </c>
      <c r="C288" s="44"/>
      <c r="D288" s="230">
        <f>ROUNDDOWN(IF(D286&gt;0,D286-D287,-D286-D287),2)</f>
        <v>0</v>
      </c>
      <c r="F288" s="230">
        <f>ROUNDDOWN(IF(F286&gt;0,F286-F287,-F286-F287),2)</f>
        <v>0</v>
      </c>
      <c r="G288" s="44"/>
      <c r="H288" s="230">
        <f>ROUNDDOWN(IF(H286&gt;0,H286-H287,-H286-H287),2)</f>
        <v>0</v>
      </c>
      <c r="I288" s="44"/>
      <c r="J288" s="250"/>
      <c r="K288" s="3"/>
      <c r="L288" s="3"/>
      <c r="M288" s="3"/>
      <c r="N288" s="3"/>
      <c r="O288" s="3"/>
      <c r="P288" s="3"/>
      <c r="Q288" s="3"/>
    </row>
    <row r="289" spans="1:17" s="58" customFormat="1" ht="25.05" customHeight="1" x14ac:dyDescent="0.25">
      <c r="A289" s="121" t="s">
        <v>399</v>
      </c>
      <c r="B289" s="82"/>
      <c r="C289" s="44"/>
      <c r="D289" s="44"/>
      <c r="G289" s="44"/>
      <c r="H289" s="44"/>
      <c r="I289" s="44"/>
      <c r="J289" s="250"/>
      <c r="K289" s="3"/>
      <c r="L289" s="3"/>
      <c r="M289" s="3"/>
      <c r="N289" s="3"/>
      <c r="O289" s="3"/>
      <c r="P289" s="3"/>
      <c r="Q289" s="3"/>
    </row>
    <row r="290" spans="1:17" s="58" customFormat="1" ht="25.05" customHeight="1" x14ac:dyDescent="0.25">
      <c r="A290" s="103" t="s">
        <v>400</v>
      </c>
      <c r="B290" s="89">
        <f>B59+B103+B119+B135+B150+B166+B169+B199+B208+B214</f>
        <v>0</v>
      </c>
      <c r="C290" s="44"/>
      <c r="D290" s="44"/>
      <c r="G290" s="44"/>
      <c r="H290" s="44"/>
      <c r="I290" s="44"/>
      <c r="J290" s="250"/>
      <c r="K290" s="3"/>
      <c r="L290" s="3"/>
      <c r="M290" s="3"/>
      <c r="N290" s="3"/>
      <c r="O290" s="3"/>
      <c r="P290" s="3"/>
      <c r="Q290" s="3"/>
    </row>
    <row r="291" spans="1:17" s="58" customFormat="1" ht="25.05" customHeight="1" x14ac:dyDescent="0.25">
      <c r="A291" s="103" t="s">
        <v>401</v>
      </c>
      <c r="B291" s="90">
        <f>B234</f>
        <v>0</v>
      </c>
      <c r="C291" s="44"/>
      <c r="D291" s="44"/>
      <c r="G291" s="44"/>
      <c r="H291" s="44"/>
      <c r="I291" s="44"/>
      <c r="J291" s="250"/>
      <c r="K291" s="3"/>
      <c r="L291" s="3"/>
      <c r="M291" s="3"/>
      <c r="N291" s="3"/>
      <c r="O291" s="3"/>
      <c r="P291" s="3"/>
      <c r="Q291" s="3"/>
    </row>
    <row r="292" spans="1:17" s="1" customFormat="1" ht="25.05" customHeight="1" x14ac:dyDescent="0.25">
      <c r="A292" s="124" t="s">
        <v>368</v>
      </c>
      <c r="B292" s="84">
        <f>ROUNDDOWN(B290-B291,2)</f>
        <v>0</v>
      </c>
      <c r="C292" s="214" t="str">
        <f>IF((B292)=0,"",IF((B292)&lt;&gt;0,"Edellisten tilikausien jäämät on täsmättävä edellisen tilikauden taseen rahoitusasemaan!"))</f>
        <v/>
      </c>
      <c r="D292" s="44"/>
      <c r="E292" s="58"/>
      <c r="F292" s="58"/>
      <c r="G292" s="44"/>
      <c r="H292" s="44"/>
      <c r="I292" s="44"/>
      <c r="J292" s="250"/>
      <c r="K292" s="3"/>
      <c r="L292" s="3"/>
      <c r="M292" s="3"/>
      <c r="N292" s="3"/>
      <c r="O292" s="3"/>
      <c r="P292" s="3"/>
      <c r="Q292" s="3"/>
    </row>
    <row r="293" spans="1:17" s="1" customFormat="1" ht="49.8" customHeight="1" x14ac:dyDescent="0.25">
      <c r="A293" s="47" t="s">
        <v>71</v>
      </c>
      <c r="B293" s="45"/>
      <c r="C293" s="69"/>
      <c r="D293" s="67"/>
      <c r="E293" s="44"/>
      <c r="F293" s="44"/>
      <c r="G293" s="44"/>
      <c r="H293" s="44"/>
      <c r="I293" s="44"/>
      <c r="J293" s="250"/>
      <c r="K293" s="3"/>
      <c r="L293" s="3"/>
      <c r="M293" s="3"/>
      <c r="N293" s="3"/>
      <c r="O293" s="3"/>
      <c r="P293" s="3"/>
      <c r="Q293" s="3"/>
    </row>
    <row r="294" spans="1:17" s="1" customFormat="1" ht="88.2" customHeight="1" x14ac:dyDescent="0.25">
      <c r="A294" s="92"/>
      <c r="B294"/>
      <c r="C294"/>
      <c r="D294"/>
      <c r="E294" s="44"/>
      <c r="F294" s="44"/>
      <c r="G294" s="44"/>
      <c r="H294" s="44"/>
      <c r="I294" s="44"/>
      <c r="J294" s="250"/>
      <c r="K294" s="3"/>
      <c r="L294" s="3"/>
      <c r="M294" s="3"/>
      <c r="N294" s="3"/>
      <c r="O294" s="3"/>
      <c r="P294" s="3"/>
      <c r="Q294" s="3"/>
    </row>
    <row r="295" spans="1:17" s="1" customFormat="1" x14ac:dyDescent="0.25">
      <c r="A295" s="45" t="s">
        <v>157</v>
      </c>
      <c r="B295" s="45"/>
      <c r="C295" s="69"/>
      <c r="D295" s="67"/>
      <c r="E295" s="44"/>
      <c r="F295" s="44"/>
      <c r="G295" s="44"/>
      <c r="H295" s="44"/>
      <c r="I295" s="44"/>
      <c r="J295" s="250"/>
      <c r="K295" s="3"/>
      <c r="L295" s="3"/>
      <c r="M295" s="3"/>
      <c r="N295" s="3"/>
      <c r="O295" s="3"/>
      <c r="P295" s="3"/>
      <c r="Q295" s="3"/>
    </row>
    <row r="296" spans="1:17" s="1" customFormat="1" ht="47.4" customHeight="1" x14ac:dyDescent="0.25">
      <c r="A296" s="146" t="s">
        <v>402</v>
      </c>
      <c r="B296" s="53"/>
      <c r="C296" s="58"/>
      <c r="D296" s="58"/>
      <c r="E296" s="44"/>
      <c r="F296" s="44"/>
      <c r="G296" s="44"/>
      <c r="H296" s="44"/>
      <c r="I296" s="44"/>
      <c r="J296" s="250"/>
      <c r="K296" s="3"/>
      <c r="L296" s="3"/>
      <c r="M296" s="3"/>
      <c r="N296" s="3"/>
      <c r="O296" s="3"/>
      <c r="P296" s="3"/>
      <c r="Q296" s="3"/>
    </row>
    <row r="297" spans="1:17" s="1" customFormat="1" ht="103.8" customHeight="1" x14ac:dyDescent="0.25">
      <c r="A297" s="91" t="s">
        <v>406</v>
      </c>
      <c r="B297"/>
      <c r="C297"/>
      <c r="D297"/>
      <c r="E297" s="44"/>
      <c r="F297" s="44"/>
      <c r="G297" s="44"/>
      <c r="H297" s="44"/>
      <c r="I297" s="44"/>
      <c r="J297" s="250"/>
      <c r="K297" s="3"/>
      <c r="L297" s="3"/>
      <c r="M297" s="3"/>
      <c r="N297" s="3"/>
      <c r="O297" s="3"/>
      <c r="P297" s="3"/>
      <c r="Q297" s="3"/>
    </row>
    <row r="298" spans="1:17" s="1" customFormat="1" ht="42.6" customHeight="1" x14ac:dyDescent="0.25">
      <c r="A298" s="146" t="s">
        <v>403</v>
      </c>
      <c r="B298" s="51"/>
      <c r="C298" s="51"/>
      <c r="D298" s="51"/>
      <c r="E298" s="51"/>
      <c r="F298" s="51"/>
      <c r="G298" s="51"/>
      <c r="H298" s="51"/>
      <c r="I298" s="51"/>
      <c r="J298" s="250"/>
      <c r="K298" s="3"/>
      <c r="L298" s="3"/>
      <c r="M298" s="3"/>
      <c r="N298" s="3"/>
      <c r="O298" s="3"/>
      <c r="P298" s="3"/>
      <c r="Q298" s="3"/>
    </row>
    <row r="299" spans="1:17" s="1" customFormat="1" ht="57.6" customHeight="1" x14ac:dyDescent="0.25">
      <c r="A299" s="91" t="s">
        <v>407</v>
      </c>
      <c r="B299"/>
      <c r="C299"/>
      <c r="D299"/>
      <c r="E299" s="69"/>
      <c r="F299" s="69"/>
      <c r="G299" s="44"/>
      <c r="H299" s="44"/>
      <c r="I299" s="44"/>
      <c r="J299" s="250"/>
      <c r="K299" s="3"/>
      <c r="L299" s="3"/>
      <c r="M299" s="3"/>
      <c r="N299" s="3"/>
      <c r="O299" s="3"/>
      <c r="P299" s="3"/>
      <c r="Q299" s="3"/>
    </row>
    <row r="300" spans="1:17" s="1" customFormat="1" ht="37.200000000000003" customHeight="1" x14ac:dyDescent="0.25">
      <c r="A300" s="93" t="s">
        <v>404</v>
      </c>
      <c r="B300" s="45"/>
      <c r="C300" s="69"/>
      <c r="D300" s="67"/>
      <c r="E300" s="69"/>
      <c r="F300" s="69"/>
      <c r="G300" s="44"/>
      <c r="H300" s="44"/>
      <c r="I300" s="44"/>
      <c r="J300" s="250"/>
      <c r="K300" s="3"/>
      <c r="L300" s="3"/>
      <c r="M300" s="3"/>
      <c r="N300" s="3"/>
      <c r="O300" s="3"/>
      <c r="P300" s="3"/>
      <c r="Q300" s="3"/>
    </row>
  </sheetData>
  <sheetProtection algorithmName="SHA-512" hashValue="z1+0oVZVLKUHiGSEJeSwE0oIeqW9Yj6fbsg05WYbXxQeqek0E5NPFMhG91tIfokRqUW7uizPOgbQPJayiX5raA==" saltValue="Wg325eHjO4GdAanAL+QLmQ==" spinCount="100000" sheet="1" objects="1" scenarios="1"/>
  <dataValidations count="31">
    <dataValidation allowBlank="1" showInputMessage="1" showErrorMessage="1" promptTitle="Ruutujen kiinnitys" prompt="Ruudut ovat kiinnitetty B4-ruudusta. Ruutujen vapautus -ohjeistus löytyy ohjeista." sqref="B4" xr:uid="{8B376BD2-436F-4380-96B1-B70D7E866F14}"/>
    <dataValidation operator="notBetween" showInputMessage="1" showErrorMessage="1" prompt="Lisää tilikauden pituus kuukausina." sqref="A11" xr:uid="{9051735C-A5C6-4416-9943-B2D6E3266A46}"/>
    <dataValidation allowBlank="1" showInputMessage="1" showErrorMessage="1" prompt="Täytä pinta-ala soluun E19." sqref="E144 G144 C144 I144" xr:uid="{9B1C1488-2A1F-4AA2-9C24-62F68018D54C}"/>
    <dataValidation allowBlank="1" showInputMessage="1" showErrorMessage="1" promptTitle="Pinta-alakohtainen vastike" prompt="Syötä huoneistoala ja tilikauden pituus. " sqref="I13" xr:uid="{525A8688-6A15-4630-92AB-373590F7021F}"/>
    <dataValidation allowBlank="1" showInputMessage="1" showErrorMessage="1" promptTitle="Pakollinen syöttötieto" prompt="Syötä huoneistoala ja tilikauden pituus. " sqref="G13" xr:uid="{C7200EC3-FC07-49A1-95D4-7537858AE9D9}"/>
    <dataValidation allowBlank="1" showInputMessage="1" showErrorMessage="1" promptTitle="Ohje" prompt="Muista vähentää muihin kuluihin kohdistuneet vastiketuotot (k-vastike II, varautumiset), jos niitä ei ole kirjanpidossa eritelty. Jos yhteisö antaa ARAlle vuositiedot, on vuositiedoissa esitettyjen lukujen vastattava jälkilaskelman lukuja. " sqref="H19 F19 D19 B19" xr:uid="{9A7911F6-8635-4FEE-8BB7-2E6A2157AF42}"/>
    <dataValidation allowBlank="1" showInputMessage="1" showErrorMessage="1" promptTitle="Kulujen syöttäminen" prompt="Kulut syötetään +merkkisenä. " sqref="H27 F27 D27 B27" xr:uid="{6D189A23-26A2-4801-B91C-14B9BB1284C3}"/>
    <dataValidation allowBlank="1" showInputMessage="1" showErrorMessage="1" promptTitle="Korjauskulut ja aktivoidut kulut" prompt="Korjaukset esitetään nettosummana +merkkisenä. Jos kuluja on aktivoitu taseeseen, esitetään aktivoidut kulut +merkkisenä alapuolella. (Korjauskulut + aktivoidut kulut = korjauksiin käytetyt rahavarat). Myynnit esitetään -merkkisenä. " sqref="H40 F40 D40 B40 H82 F82 D82 B82 D112 B112 F112 H112" xr:uid="{2CAE4B9E-6D00-44B4-8BB4-6E56B3D0EF9B}"/>
    <dataValidation allowBlank="1" showInputMessage="1" showErrorMessage="1" promptTitle="Vastikkeen tasaus" prompt="Koko yhteisön ja tasausryhmän laskelmassa ei esitetä vastikkeen tasaus -summaa, koska kaikki kulut ovat jaettu kohteille. " sqref="B99 D99 D116 B116 D132 B132 D147 B147 D163 B163" xr:uid="{66CE8D18-6441-4499-BAA8-9CE710896610}"/>
    <dataValidation allowBlank="1" showInputMessage="1" showErrorMessage="1" promptTitle="Vastikkeen tasaus" prompt="Esitetään summa, jonka kohde maksaaa muiden kohteiden kuluja (+merkkinen) tai vastaavasti saa hyvitystä muilta omiin kuluihinsa (-merkkinen). " sqref="H163 F163 H116 F116 F132 H132 F147 H147" xr:uid="{608ADB02-A2DF-447E-9326-89EA0616732A}"/>
    <dataValidation allowBlank="1" showInputMessage="1" showErrorMessage="1" promptTitle="Ohje" prompt="Varautumisten tuottoina esitetään summa, joka on todellisuudessa kertyn6yt vastikkeissa ja vuokrissa varautumisiin. Varautumisiin kerättävät vastikkee on esitettävä käyttövastikelaskelmassa. " sqref="H123 H107 F107 D107 B107 B123 D123 F123" xr:uid="{D2FFF2FF-BCDA-4C4D-9634-AD3E87515651}"/>
    <dataValidation allowBlank="1" showInputMessage="1" showErrorMessage="1" promptTitle="Jäämän kirjaaminen" prompt="Edellisen tilikauden jälkilaskelmasta &quot;investointien ja rahoituksen jäämä&quot;. " sqref="H169 F169 D169 B169" xr:uid="{25356A50-50D5-4053-878D-FBA3BE487DC0}"/>
    <dataValidation allowBlank="1" showInputMessage="1" showErrorMessage="1" promptTitle="Aso-myynnit" prompt="Ainoastaan uusien huoneistojen sekä sellaisten huoneistojen myynnit, jotka myydään ensimmäistä kertaa asumisoikeuskäyttöön. " sqref="H173 F173 D173 B173" xr:uid="{43867850-07B6-40C0-8C72-E65083AFCDFC}"/>
    <dataValidation allowBlank="1" showInputMessage="1" showErrorMessage="1" promptTitle="Aso-myynnit" prompt="Esitetään vanhojen, olemassa olevien huoneistojen myynnit. Myynnit ja lunastukset voi esittää myös nettosummana esim. yhtiöille lunastetuissa asumisoikeuksissa. " sqref="H141 F141 D141 B141 B125 D125 F125 H125" xr:uid="{46A1EB01-69F1-45F1-9635-FC411A0C02A6}"/>
    <dataValidation allowBlank="1" showInputMessage="1" showErrorMessage="1" promptTitle="Ohje" prompt="Jos jakamattomat osingot sisältyvät lyhytaikaisiin velkoihin, ei niitä esitetä toiseen kertaan jakamattomissa osingoissa. _x000a_" sqref="H175 F175 D175 B175" xr:uid="{F5B1837B-AECD-4061-B758-5CBE554CBB47}"/>
    <dataValidation allowBlank="1" showInputMessage="1" showErrorMessage="1" promptTitle="Vuokravakuudet" prompt="Vuokravakuudet esitetään lyh.aikaisissa veloissa, jos ne on kirjanpidossa kirjattu lyh.aikaisiin. Jos kirjanpidossa pitkäaikaisissa veloissa, vakuudet esitet. j-laskelmassa muissa rahoitukseen vaikuttavissa tapahtumissa. " sqref="B232 B227" xr:uid="{44F8A8F3-5FCA-48AE-B7D3-1037D1107C6A}"/>
    <dataValidation allowBlank="1" showInputMessage="1" showErrorMessage="1" promptTitle="Pakollinen syöttötieto" prompt="Laskelmassa on esitettävä myös edellisen tilikauden tilinpäätöksestä taseen rahoitusaseman luvut. " sqref="B231" xr:uid="{05C384CB-8744-4769-B6FE-2FFBE30A93BC}"/>
    <dataValidation allowBlank="1" showInputMessage="1" showErrorMessage="1" promptTitle="Tarkistuslaskelmat" prompt="Syötä tarkistuslaskelman luvut, koska tarkistuslaskelmat helpottavat laskelman laatimista ja myös virheiden löytymistä. " sqref="A235" xr:uid="{097CD8B6-835B-4AE3-ACE7-52D76B27A451}"/>
    <dataValidation allowBlank="1" showInputMessage="1" showErrorMessage="1" promptTitle="Ohje" prompt="Luvut syötetään yhteisötason tilinpäätöksestä. " sqref="H237 D237 F237 B237" xr:uid="{63BEB1E7-CBC9-41AA-8F83-B4CEA237E90A}"/>
    <dataValidation allowBlank="1" showInputMessage="1" showErrorMessage="1" promptTitle="Vuokravakuudet" prompt="Vuokravakuudet esitetään lyh.aikaissa veloissa taseen rahoitusasemassa, jos ne ovat kirjattu kirjanpidossa lyh.aikaisiin velkoihin. Jos ovat kirjattu pitkäaikaisiin, esitetään vuokravakuudet muissa rahoitukseen vaikuttavissa tapahtumissa. " sqref="B262 B265" xr:uid="{F8060F0A-142E-4C87-A11E-BFC982393252}"/>
    <dataValidation allowBlank="1" showInputMessage="1" showErrorMessage="1" promptTitle="Ohje" prompt="Syötä luvut. Tarkista, että luvut sisältyvät myös jälkilaskelmaan. " sqref="H279:H280 D279:D280 F279:F280 B279:B280" xr:uid="{4703EE33-3621-4D95-9E93-72DF7C6A17A0}"/>
    <dataValidation allowBlank="1" showInputMessage="1" showErrorMessage="1" promptTitle="Ohje" prompt="Syötä luvut. " sqref="H287 D287 F287 B287" xr:uid="{75E8C842-6D61-471F-BDD3-C2D8F7609B05}"/>
    <dataValidation allowBlank="1" showInputMessage="1" showErrorMessage="1" promptTitle="Kohteiden lisääminen" prompt="Muista tarkistaa kaavojen toimivuus, jos kopioit sarakkeen uuden kohteen esittämistä varten." sqref="H2" xr:uid="{2FF1AAEB-CA63-4322-AF6A-02DD78EF39C0}"/>
    <dataValidation allowBlank="1" showInputMessage="1" showErrorMessage="1" promptTitle="Aso-myynnit" prompt="Esitetään vanhojen, olemassa olevien huoneistojen lunastukset. Myynnit ja lunastukset voi esittää myös nettosummana esim. yhtiöille lunastetuissa asumisoikeuksissa. " sqref="B145 D145 F145 H145" xr:uid="{EC65B8CA-709C-40DD-A15E-8E4F958123C9}"/>
    <dataValidation allowBlank="1" showInputMessage="1" showErrorMessage="1" promptTitle="Ohje" prompt="Esim. vuokravakuudet, jos ne ovat kirjattu kirjanpidossa pitkäaikaisiin velkoihin ja esitetään jälkilaskelmassa &quot;muissa yhteisön rahoitukseen vaikuttavissa tapahtumissa&quot;. " sqref="H284 D284 F284 B284" xr:uid="{4499E75F-8FBD-47FE-A402-05652C8CED9D}"/>
    <dataValidation allowBlank="1" showInputMessage="1" showErrorMessage="1" promptTitle="Kaavan tarkistus" prompt="Tarkista tarvittaessa laskukaava. Suojauksen voi avata salasanalla &quot;ara&quot;. _x000a_" sqref="H260 D260 F260 B260" xr:uid="{F3D22663-D608-4D02-BFCB-55F120F8E2AB}"/>
    <dataValidation allowBlank="1" showInputMessage="1" showErrorMessage="1" promptTitle="Kaavojen tarkistus" prompt="Tarkista tarvittaessa laskukaava. Suojauksen voi poistaa salasanalla &quot;ara&quot;. " sqref="H273 D273 F273 B273" xr:uid="{A5CBE2AF-44AB-4A7C-B73C-905D218F8ACB}"/>
    <dataValidation allowBlank="1" showInputMessage="1" showErrorMessage="1" promptTitle="Pakollinen syöttötieto" prompt="Laskelma ei täsmää ilman edellisen tilikauden jäämiä. Alijäämät syötetään -merkkisenä ja ylijäämät +merkkisenä. " sqref="F59 H59 B59 D59 F103 H103 D103 B103" xr:uid="{F4D520C7-D1CC-4D8D-B24E-2179102E3813}"/>
    <dataValidation allowBlank="1" showInputMessage="1" showErrorMessage="1" promptTitle="Ohje" prompt="Jos kohde maksaa muiden kohteiden kuluja, esitetään se +merkkisenä, koska kaikki kulut esitetään +merkkisenä. Jos kohde saa hyvitystä omiin kuluihinsa muilta kohteilta, esitetään hyvitys -merkkisenä. " sqref="F86 H86 F99 H99" xr:uid="{619CF7C6-1835-47C7-8B8C-F0A5CD3F1A5C}"/>
    <dataValidation allowBlank="1" showInputMessage="1" showErrorMessage="1" promptTitle="Varautumisiin kerättävät varat" prompt="Jos käyttövastike II:n vastikkeisiin sisältyy varautumisiin kerättäviä vastikkeita, varautumisten osuuden voi esittää laskelmassa k-vastike II:n kuluina ja vastaavan summan varautumisten tuottoina. " sqref="B63 D63 F63 H63" xr:uid="{09340EDE-B268-44CA-B316-9AB7BE09B06C}"/>
    <dataValidation allowBlank="1" showInputMessage="1" showErrorMessage="1" promptTitle="Vuokravakuudet" prompt="Pitkäaikaisissa veloissa esitetään pääsääntöisest lainat. Jos vuokravakuudet on kirjattu pitkäaikaisiin, esitetään vuokravakuudet muissa rahoitukseen vaikuttavissa tapahtumissa. " sqref="F262 D262 H262" xr:uid="{A3474080-F1D8-4A8B-B83C-AD6878852695}"/>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C7259-E6B9-40FA-BF69-8CBD3FF21AF1}">
  <dimension ref="A1:Q300"/>
  <sheetViews>
    <sheetView showGridLines="0" zoomScale="80" zoomScaleNormal="80" workbookViewId="0">
      <pane xSplit="1" ySplit="3" topLeftCell="B4" activePane="bottomRight" state="frozen"/>
      <selection activeCell="A20" sqref="A20"/>
      <selection pane="topRight" activeCell="A20" sqref="A20"/>
      <selection pane="bottomLeft" activeCell="A20" sqref="A20"/>
      <selection pane="bottomRight" activeCell="B3" sqref="B3"/>
    </sheetView>
  </sheetViews>
  <sheetFormatPr defaultColWidth="8.7265625" defaultRowHeight="13.8" x14ac:dyDescent="0.25"/>
  <cols>
    <col min="1" max="1" width="53.90625" style="53" customWidth="1"/>
    <col min="2" max="2" width="28.26953125" style="53" customWidth="1"/>
    <col min="3" max="3" width="8.45312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50" customWidth="1"/>
    <col min="11" max="16384" width="8.7265625" style="3"/>
  </cols>
  <sheetData>
    <row r="1" spans="1:17" s="2" customFormat="1" ht="98.4" customHeight="1" thickBot="1" x14ac:dyDescent="0.3">
      <c r="A1" s="26" t="s">
        <v>303</v>
      </c>
      <c r="B1" s="14"/>
      <c r="C1" s="14"/>
      <c r="D1" s="14"/>
      <c r="E1" s="14"/>
      <c r="F1" s="14"/>
      <c r="G1" s="14"/>
      <c r="H1" s="14"/>
      <c r="I1" s="14"/>
      <c r="J1" s="250"/>
    </row>
    <row r="2" spans="1:17" ht="65.400000000000006" customHeight="1" thickBot="1" x14ac:dyDescent="0.35">
      <c r="A2" s="237" t="s">
        <v>87</v>
      </c>
      <c r="B2" s="240" t="s">
        <v>92</v>
      </c>
      <c r="C2" s="241"/>
      <c r="D2" s="242" t="s">
        <v>93</v>
      </c>
      <c r="E2" s="243"/>
      <c r="F2" s="242" t="s">
        <v>106</v>
      </c>
      <c r="G2" s="244"/>
      <c r="H2" s="245" t="s">
        <v>106</v>
      </c>
      <c r="I2" s="246"/>
      <c r="J2" s="251"/>
      <c r="Q2"/>
    </row>
    <row r="3" spans="1:17" s="6" customFormat="1" ht="56.4" customHeight="1" x14ac:dyDescent="0.25">
      <c r="A3" s="25"/>
      <c r="B3" s="283" t="str">
        <f>IF('Vuosi 2017'!B3="","",'Vuosi 2017'!B3)</f>
        <v/>
      </c>
      <c r="C3" s="274"/>
      <c r="D3" s="272" t="str">
        <f>IF('Vuosi 2017'!D3="","",'Vuosi 2017'!D3)</f>
        <v/>
      </c>
      <c r="E3" s="275"/>
      <c r="F3" s="272" t="str">
        <f>IF('Vuosi 2017'!F3="","",'Vuosi 2017'!F3)</f>
        <v/>
      </c>
      <c r="G3" s="275"/>
      <c r="H3" s="272" t="str">
        <f>IF('Vuosi 2017'!H3="","",'Vuosi 2017'!H3)</f>
        <v/>
      </c>
      <c r="I3" s="275"/>
      <c r="J3" s="251"/>
    </row>
    <row r="4" spans="1:17" ht="42" customHeight="1" x14ac:dyDescent="0.25">
      <c r="A4" s="238" t="s">
        <v>91</v>
      </c>
      <c r="B4" s="188" t="s">
        <v>107</v>
      </c>
      <c r="C4" s="187"/>
      <c r="D4" s="171" t="s">
        <v>107</v>
      </c>
      <c r="E4" s="187"/>
      <c r="F4" s="171" t="s">
        <v>107</v>
      </c>
      <c r="G4" s="187"/>
      <c r="H4" s="171" t="s">
        <v>107</v>
      </c>
      <c r="I4" s="172"/>
      <c r="J4" s="251"/>
    </row>
    <row r="5" spans="1:17" ht="33" customHeight="1" x14ac:dyDescent="0.25">
      <c r="A5" s="25"/>
      <c r="B5" s="173" t="s">
        <v>86</v>
      </c>
      <c r="C5" s="174"/>
      <c r="D5" s="173" t="s">
        <v>86</v>
      </c>
      <c r="E5" s="174"/>
      <c r="F5" s="173" t="s">
        <v>95</v>
      </c>
      <c r="G5" s="174"/>
      <c r="H5" s="173" t="s">
        <v>95</v>
      </c>
      <c r="I5" s="174"/>
      <c r="J5" s="251"/>
    </row>
    <row r="6" spans="1:17" ht="32.549999999999997" customHeight="1" x14ac:dyDescent="0.25">
      <c r="A6" s="238" t="s">
        <v>90</v>
      </c>
      <c r="B6" s="175"/>
      <c r="C6" s="176"/>
      <c r="D6" s="175"/>
      <c r="E6" s="176"/>
      <c r="F6" s="175"/>
      <c r="G6" s="176"/>
      <c r="H6" s="175"/>
      <c r="I6" s="176"/>
      <c r="J6" s="251"/>
    </row>
    <row r="7" spans="1:17" ht="31.95" customHeight="1" thickBot="1" x14ac:dyDescent="0.3">
      <c r="A7" s="25"/>
      <c r="B7" s="177" t="s">
        <v>94</v>
      </c>
      <c r="C7" s="178"/>
      <c r="D7" s="177" t="s">
        <v>94</v>
      </c>
      <c r="E7" s="178"/>
      <c r="F7" s="177" t="s">
        <v>94</v>
      </c>
      <c r="G7" s="178"/>
      <c r="H7" s="177" t="s">
        <v>94</v>
      </c>
      <c r="I7" s="178"/>
      <c r="J7" s="251"/>
    </row>
    <row r="8" spans="1:17" ht="32.549999999999997" customHeight="1" thickBot="1" x14ac:dyDescent="0.3">
      <c r="A8" s="238" t="s">
        <v>88</v>
      </c>
      <c r="B8" s="179"/>
      <c r="C8" s="180"/>
      <c r="D8" s="179"/>
      <c r="E8" s="180"/>
      <c r="F8" s="179"/>
      <c r="G8" s="180"/>
      <c r="H8" s="179"/>
      <c r="I8" s="180"/>
      <c r="J8" s="251"/>
      <c r="K8"/>
    </row>
    <row r="9" spans="1:17" ht="40.799999999999997" customHeight="1" x14ac:dyDescent="0.25">
      <c r="A9" s="248"/>
      <c r="B9" s="181" t="s">
        <v>59</v>
      </c>
      <c r="C9" s="182"/>
      <c r="D9" s="181" t="s">
        <v>59</v>
      </c>
      <c r="E9" s="182"/>
      <c r="F9" s="181" t="s">
        <v>59</v>
      </c>
      <c r="G9" s="182"/>
      <c r="H9" s="181" t="s">
        <v>59</v>
      </c>
      <c r="I9" s="182"/>
      <c r="J9" s="251"/>
    </row>
    <row r="10" spans="1:17" ht="33" customHeight="1" thickBot="1" x14ac:dyDescent="0.3">
      <c r="A10" s="239" t="s">
        <v>89</v>
      </c>
      <c r="B10" s="183" t="s">
        <v>86</v>
      </c>
      <c r="C10" s="184"/>
      <c r="D10" s="183" t="s">
        <v>86</v>
      </c>
      <c r="E10" s="184"/>
      <c r="F10" s="183" t="s">
        <v>86</v>
      </c>
      <c r="G10" s="184"/>
      <c r="H10" s="183" t="s">
        <v>86</v>
      </c>
      <c r="I10" s="184"/>
      <c r="J10" s="251"/>
    </row>
    <row r="11" spans="1:17" ht="32.549999999999997" customHeight="1" thickBot="1" x14ac:dyDescent="0.3">
      <c r="A11" s="206" t="str">
        <f>IF('Vuosi 2017'!A11="","",'Vuosi 2017'!A11)</f>
        <v/>
      </c>
      <c r="B11" s="202"/>
      <c r="C11" s="186"/>
      <c r="D11" s="185"/>
      <c r="E11" s="186"/>
      <c r="F11" s="185"/>
      <c r="G11" s="186"/>
      <c r="H11" s="185"/>
      <c r="I11" s="186"/>
      <c r="J11" s="251"/>
    </row>
    <row r="12" spans="1:17" s="4" customFormat="1" ht="91.8" customHeight="1" thickBot="1" x14ac:dyDescent="0.3">
      <c r="A12" s="194" t="s">
        <v>108</v>
      </c>
      <c r="B12" s="249" t="str">
        <f>IF(B3="","",(B3))</f>
        <v/>
      </c>
      <c r="C12" s="247" t="s">
        <v>26</v>
      </c>
      <c r="D12" s="249" t="str">
        <f>IF(D3="","",(D3))</f>
        <v/>
      </c>
      <c r="E12" s="195" t="s">
        <v>26</v>
      </c>
      <c r="F12" s="249" t="str">
        <f>IF(F3="","",(F3))</f>
        <v/>
      </c>
      <c r="G12" s="195" t="s">
        <v>26</v>
      </c>
      <c r="H12" s="249" t="str">
        <f>IF(H3="","",(H3))</f>
        <v/>
      </c>
      <c r="I12" s="195" t="s">
        <v>26</v>
      </c>
      <c r="J12" s="250"/>
    </row>
    <row r="13" spans="1:17" s="4" customFormat="1" ht="36.6" customHeight="1" thickTop="1" x14ac:dyDescent="0.25">
      <c r="A13" s="24" t="s">
        <v>304</v>
      </c>
      <c r="B13" s="40"/>
      <c r="C13" s="129" t="str">
        <f>IF(B13="","",IF(B13=0,"",(B13/B$6/$A$11)))</f>
        <v/>
      </c>
      <c r="D13" s="40"/>
      <c r="E13" s="129" t="str">
        <f>IF(D13="","",IF(D13=0,"",(D13/D$6/$A$11)))</f>
        <v/>
      </c>
      <c r="F13" s="40"/>
      <c r="G13" s="129" t="str">
        <f>IF(F13="","",IF(F13=0,"",(F13/F$6/$A$11)))</f>
        <v/>
      </c>
      <c r="H13" s="40"/>
      <c r="I13" s="129" t="str">
        <f>IF(H13="","",IF(H13=0,"",(H13/H$6/$A$11)))</f>
        <v/>
      </c>
      <c r="J13" s="278"/>
      <c r="K13" s="8"/>
      <c r="L13" s="8"/>
      <c r="M13" s="8"/>
    </row>
    <row r="14" spans="1:17" s="6" customFormat="1" ht="25.05" customHeight="1" x14ac:dyDescent="0.25">
      <c r="A14" s="94" t="s">
        <v>305</v>
      </c>
      <c r="B14" s="48">
        <f>B19+B63+B107+B123+B139+B154</f>
        <v>0</v>
      </c>
      <c r="C14" s="129" t="str">
        <f>IF(B14="","",IF(B14=0,"",(B14/B$6/$A$11)))</f>
        <v/>
      </c>
      <c r="D14" s="48">
        <f>D19+D63+D107+D123+D139+D154</f>
        <v>0</v>
      </c>
      <c r="E14" s="129" t="str">
        <f>IF(D14="","",IF(D14=0,"",(D14/D$6/$A$11)))</f>
        <v/>
      </c>
      <c r="F14" s="48">
        <f>F19+F63+F107+F123+F139+F154</f>
        <v>0</v>
      </c>
      <c r="G14" s="46" t="str">
        <f>IF(F14="","",IF(F14=0,"",(F14/F$6/$A$11)))</f>
        <v/>
      </c>
      <c r="H14" s="48">
        <f>H19+H63+H107+H123+H139+H154</f>
        <v>0</v>
      </c>
      <c r="I14" s="46" t="str">
        <f>IF(H14="","",IF(H14=0,"",(H14/H$6/$A$11)))</f>
        <v/>
      </c>
      <c r="J14" s="250"/>
    </row>
    <row r="15" spans="1:17" s="6" customFormat="1" ht="25.05" customHeight="1" x14ac:dyDescent="0.25">
      <c r="A15" s="95" t="s">
        <v>306</v>
      </c>
      <c r="B15" s="50"/>
      <c r="C15" s="51"/>
      <c r="D15" s="50"/>
      <c r="E15" s="51"/>
      <c r="F15" s="50"/>
      <c r="G15" s="51"/>
      <c r="H15" s="50"/>
      <c r="I15" s="51"/>
      <c r="J15" s="250"/>
    </row>
    <row r="16" spans="1:17" s="51" customFormat="1" ht="52.95" customHeight="1" thickBot="1" x14ac:dyDescent="0.35">
      <c r="A16" s="196" t="s">
        <v>109</v>
      </c>
      <c r="B16" s="201"/>
      <c r="C16" s="197"/>
      <c r="D16" s="201"/>
      <c r="E16" s="197"/>
      <c r="F16" s="201"/>
      <c r="G16" s="197"/>
      <c r="H16" s="201"/>
      <c r="I16" s="197"/>
      <c r="J16" s="250"/>
      <c r="K16" s="125"/>
      <c r="L16" s="125"/>
      <c r="M16" s="125"/>
    </row>
    <row r="17" spans="1:10" s="6" customFormat="1" ht="25.05" customHeight="1" thickTop="1" x14ac:dyDescent="0.25">
      <c r="A17" s="44"/>
      <c r="B17" s="189"/>
      <c r="C17" s="52"/>
      <c r="D17" s="189"/>
      <c r="E17" s="52"/>
      <c r="F17" s="189"/>
      <c r="G17" s="52"/>
      <c r="H17" s="189"/>
      <c r="I17" s="52"/>
      <c r="J17" s="252"/>
    </row>
    <row r="18" spans="1:10" s="6" customFormat="1" ht="25.05" customHeight="1" x14ac:dyDescent="0.25">
      <c r="A18" s="68" t="s">
        <v>110</v>
      </c>
      <c r="B18" s="44"/>
      <c r="C18" s="54"/>
      <c r="D18" s="44"/>
      <c r="E18" s="54"/>
      <c r="F18" s="44"/>
      <c r="G18" s="54"/>
      <c r="H18" s="44"/>
      <c r="I18" s="54"/>
      <c r="J18" s="250"/>
    </row>
    <row r="19" spans="1:10" s="6" customFormat="1" ht="25.05" customHeight="1" x14ac:dyDescent="0.25">
      <c r="A19" s="18" t="s">
        <v>307</v>
      </c>
      <c r="B19" s="22"/>
      <c r="C19" s="46" t="str">
        <f t="shared" ref="C19:C25" si="0">IF(B19="","",IF(B19=0,"",(B19/B$6/$A$11)))</f>
        <v/>
      </c>
      <c r="D19" s="203"/>
      <c r="E19" s="46" t="str">
        <f t="shared" ref="E19:E25" si="1">IF(D19="","",IF(D19=0,"",(D19/D$6/$A$11)))</f>
        <v/>
      </c>
      <c r="F19" s="22"/>
      <c r="G19" s="204" t="str">
        <f t="shared" ref="G19:G25" si="2">IF(F19="","",IF(F19=0,"",(F19/F$6/$A$11)))</f>
        <v/>
      </c>
      <c r="H19" s="22"/>
      <c r="I19" s="46" t="str">
        <f t="shared" ref="I19:I25" si="3">IF(H19="","",IF(H19=0,"",(H19/H$6/$A$11)))</f>
        <v/>
      </c>
      <c r="J19" s="250"/>
    </row>
    <row r="20" spans="1:10" s="6" customFormat="1" ht="25.05" customHeight="1" x14ac:dyDescent="0.25">
      <c r="A20" s="18" t="s">
        <v>51</v>
      </c>
      <c r="B20" s="16"/>
      <c r="C20" s="129" t="str">
        <f t="shared" si="0"/>
        <v/>
      </c>
      <c r="D20" s="16"/>
      <c r="E20" s="129" t="str">
        <f t="shared" si="1"/>
        <v/>
      </c>
      <c r="F20" s="16"/>
      <c r="G20" s="46" t="str">
        <f t="shared" si="2"/>
        <v/>
      </c>
      <c r="H20" s="16"/>
      <c r="I20" s="46" t="str">
        <f t="shared" si="3"/>
        <v/>
      </c>
      <c r="J20" s="250"/>
    </row>
    <row r="21" spans="1:10" s="6" customFormat="1" ht="25.05" customHeight="1" x14ac:dyDescent="0.25">
      <c r="A21" s="18" t="s">
        <v>111</v>
      </c>
      <c r="B21" s="16"/>
      <c r="C21" s="129" t="str">
        <f t="shared" si="0"/>
        <v/>
      </c>
      <c r="D21" s="16"/>
      <c r="E21" s="129" t="str">
        <f t="shared" si="1"/>
        <v/>
      </c>
      <c r="F21" s="16"/>
      <c r="G21" s="46" t="str">
        <f t="shared" si="2"/>
        <v/>
      </c>
      <c r="H21" s="16"/>
      <c r="I21" s="46" t="str">
        <f t="shared" si="3"/>
        <v/>
      </c>
      <c r="J21" s="250"/>
    </row>
    <row r="22" spans="1:10" ht="25.05" customHeight="1" x14ac:dyDescent="0.3">
      <c r="A22" s="18" t="s">
        <v>32</v>
      </c>
      <c r="B22" s="16"/>
      <c r="C22" s="129" t="str">
        <f t="shared" si="0"/>
        <v/>
      </c>
      <c r="D22" s="16"/>
      <c r="E22" s="129" t="str">
        <f t="shared" si="1"/>
        <v/>
      </c>
      <c r="F22" s="16"/>
      <c r="G22" s="46" t="str">
        <f t="shared" si="2"/>
        <v/>
      </c>
      <c r="H22" s="16"/>
      <c r="I22" s="46" t="str">
        <f t="shared" si="3"/>
        <v/>
      </c>
      <c r="J22" s="253"/>
    </row>
    <row r="23" spans="1:10" s="6" customFormat="1" ht="25.05" customHeight="1" x14ac:dyDescent="0.25">
      <c r="A23" s="18" t="s">
        <v>12</v>
      </c>
      <c r="B23" s="16"/>
      <c r="C23" s="129" t="str">
        <f t="shared" si="0"/>
        <v/>
      </c>
      <c r="D23" s="16"/>
      <c r="E23" s="129" t="str">
        <f t="shared" si="1"/>
        <v/>
      </c>
      <c r="F23" s="16"/>
      <c r="G23" s="46" t="str">
        <f t="shared" si="2"/>
        <v/>
      </c>
      <c r="H23" s="16"/>
      <c r="I23" s="46" t="str">
        <f t="shared" si="3"/>
        <v/>
      </c>
      <c r="J23" s="252"/>
    </row>
    <row r="24" spans="1:10" s="6" customFormat="1" ht="25.05" customHeight="1" x14ac:dyDescent="0.3">
      <c r="A24" s="104" t="s">
        <v>0</v>
      </c>
      <c r="B24" s="16"/>
      <c r="C24" s="129" t="str">
        <f t="shared" si="0"/>
        <v/>
      </c>
      <c r="D24" s="16"/>
      <c r="E24" s="129" t="str">
        <f t="shared" si="1"/>
        <v/>
      </c>
      <c r="F24" s="16"/>
      <c r="G24" s="46" t="str">
        <f t="shared" si="2"/>
        <v/>
      </c>
      <c r="H24" s="16"/>
      <c r="I24" s="46" t="str">
        <f t="shared" si="3"/>
        <v/>
      </c>
      <c r="J24" s="253"/>
    </row>
    <row r="25" spans="1:10" s="6" customFormat="1" ht="25.05" customHeight="1" x14ac:dyDescent="0.25">
      <c r="A25" s="105" t="s">
        <v>69</v>
      </c>
      <c r="B25" s="55">
        <f>SUM(B19:B24)</f>
        <v>0</v>
      </c>
      <c r="C25" s="129" t="str">
        <f t="shared" si="0"/>
        <v/>
      </c>
      <c r="D25" s="55">
        <f>SUM(D19:D24)</f>
        <v>0</v>
      </c>
      <c r="E25" s="129" t="str">
        <f t="shared" si="1"/>
        <v/>
      </c>
      <c r="F25" s="55">
        <f>SUM(F19:F24)</f>
        <v>0</v>
      </c>
      <c r="G25" s="46" t="str">
        <f t="shared" si="2"/>
        <v/>
      </c>
      <c r="H25" s="55">
        <f>SUM(H19:H24)</f>
        <v>0</v>
      </c>
      <c r="I25" s="46" t="str">
        <f t="shared" si="3"/>
        <v/>
      </c>
      <c r="J25" s="250"/>
    </row>
    <row r="26" spans="1:10" s="6" customFormat="1" ht="38.4" customHeight="1" x14ac:dyDescent="0.25">
      <c r="A26" s="110" t="s">
        <v>178</v>
      </c>
      <c r="B26" s="14"/>
      <c r="C26" s="14"/>
      <c r="D26" s="14"/>
      <c r="E26" s="14"/>
      <c r="F26" s="14"/>
      <c r="G26" s="14"/>
      <c r="H26" s="14"/>
      <c r="I26" s="14"/>
      <c r="J26" s="250"/>
    </row>
    <row r="27" spans="1:10" s="6" customFormat="1" ht="25.05" customHeight="1" x14ac:dyDescent="0.25">
      <c r="A27" s="18" t="s">
        <v>308</v>
      </c>
      <c r="B27" s="22"/>
      <c r="C27" s="46" t="str">
        <f t="shared" ref="C27:C42" si="4">IF(B27="","",IF(B27=0,"",(B27/B$6/$A$11)))</f>
        <v/>
      </c>
      <c r="D27" s="203"/>
      <c r="E27" s="46" t="str">
        <f t="shared" ref="E27:E42" si="5">IF(D27="","",IF(D27=0,"",(D27/D$6/$A$11)))</f>
        <v/>
      </c>
      <c r="F27" s="203"/>
      <c r="G27" s="46" t="str">
        <f t="shared" ref="G27:G42" si="6">IF(F27="","",IF(F27=0,"",(F27/F$6/$A$11)))</f>
        <v/>
      </c>
      <c r="H27" s="22"/>
      <c r="I27" s="46" t="str">
        <f t="shared" ref="I27:I42" si="7">IF(H27="","",IF(H27=0,"",(H27/H$6/$A$11)))</f>
        <v/>
      </c>
      <c r="J27" s="250"/>
    </row>
    <row r="28" spans="1:10" s="6" customFormat="1" ht="25.05" customHeight="1" x14ac:dyDescent="0.25">
      <c r="A28" s="18" t="s">
        <v>1</v>
      </c>
      <c r="B28" s="16"/>
      <c r="C28" s="129" t="str">
        <f t="shared" si="4"/>
        <v/>
      </c>
      <c r="D28" s="16"/>
      <c r="E28" s="129" t="str">
        <f t="shared" si="5"/>
        <v/>
      </c>
      <c r="F28" s="16"/>
      <c r="G28" s="46" t="str">
        <f t="shared" si="6"/>
        <v/>
      </c>
      <c r="H28" s="16"/>
      <c r="I28" s="46" t="str">
        <f t="shared" si="7"/>
        <v/>
      </c>
      <c r="J28" s="250"/>
    </row>
    <row r="29" spans="1:10" s="6" customFormat="1" ht="25.05" customHeight="1" x14ac:dyDescent="0.25">
      <c r="A29" s="18" t="s">
        <v>112</v>
      </c>
      <c r="B29" s="16"/>
      <c r="C29" s="129" t="str">
        <f t="shared" si="4"/>
        <v/>
      </c>
      <c r="D29" s="16"/>
      <c r="E29" s="129" t="str">
        <f t="shared" si="5"/>
        <v/>
      </c>
      <c r="F29" s="16"/>
      <c r="G29" s="46" t="str">
        <f t="shared" si="6"/>
        <v/>
      </c>
      <c r="H29" s="16"/>
      <c r="I29" s="46" t="str">
        <f t="shared" si="7"/>
        <v/>
      </c>
      <c r="J29" s="250"/>
    </row>
    <row r="30" spans="1:10" s="6" customFormat="1" ht="25.05" customHeight="1" x14ac:dyDescent="0.25">
      <c r="A30" s="18" t="s">
        <v>2</v>
      </c>
      <c r="B30" s="16"/>
      <c r="C30" s="129" t="str">
        <f t="shared" si="4"/>
        <v/>
      </c>
      <c r="D30" s="16"/>
      <c r="E30" s="129" t="str">
        <f t="shared" si="5"/>
        <v/>
      </c>
      <c r="F30" s="16"/>
      <c r="G30" s="46" t="str">
        <f t="shared" si="6"/>
        <v/>
      </c>
      <c r="H30" s="16"/>
      <c r="I30" s="46" t="str">
        <f t="shared" si="7"/>
        <v/>
      </c>
      <c r="J30" s="250"/>
    </row>
    <row r="31" spans="1:10" s="6" customFormat="1" ht="25.05" customHeight="1" x14ac:dyDescent="0.25">
      <c r="A31" s="18" t="s">
        <v>3</v>
      </c>
      <c r="B31" s="16"/>
      <c r="C31" s="129" t="str">
        <f t="shared" si="4"/>
        <v/>
      </c>
      <c r="D31" s="16"/>
      <c r="E31" s="129" t="str">
        <f t="shared" si="5"/>
        <v/>
      </c>
      <c r="F31" s="16"/>
      <c r="G31" s="46" t="str">
        <f t="shared" si="6"/>
        <v/>
      </c>
      <c r="H31" s="16"/>
      <c r="I31" s="46" t="str">
        <f t="shared" si="7"/>
        <v/>
      </c>
      <c r="J31" s="250"/>
    </row>
    <row r="32" spans="1:10" s="6" customFormat="1" ht="25.05" customHeight="1" x14ac:dyDescent="0.25">
      <c r="A32" s="18" t="s">
        <v>4</v>
      </c>
      <c r="B32" s="16"/>
      <c r="C32" s="129" t="str">
        <f t="shared" si="4"/>
        <v/>
      </c>
      <c r="D32" s="16"/>
      <c r="E32" s="129" t="str">
        <f t="shared" si="5"/>
        <v/>
      </c>
      <c r="F32" s="16"/>
      <c r="G32" s="46" t="str">
        <f t="shared" si="6"/>
        <v/>
      </c>
      <c r="H32" s="16"/>
      <c r="I32" s="46" t="str">
        <f t="shared" si="7"/>
        <v/>
      </c>
      <c r="J32" s="250"/>
    </row>
    <row r="33" spans="1:10" s="6" customFormat="1" ht="25.05" customHeight="1" x14ac:dyDescent="0.25">
      <c r="A33" s="18" t="s">
        <v>5</v>
      </c>
      <c r="B33" s="16"/>
      <c r="C33" s="129" t="str">
        <f t="shared" si="4"/>
        <v/>
      </c>
      <c r="D33" s="16"/>
      <c r="E33" s="129" t="str">
        <f t="shared" si="5"/>
        <v/>
      </c>
      <c r="F33" s="16"/>
      <c r="G33" s="46" t="str">
        <f t="shared" si="6"/>
        <v/>
      </c>
      <c r="H33" s="16"/>
      <c r="I33" s="46" t="str">
        <f t="shared" si="7"/>
        <v/>
      </c>
      <c r="J33" s="250"/>
    </row>
    <row r="34" spans="1:10" s="6" customFormat="1" ht="25.05" customHeight="1" x14ac:dyDescent="0.25">
      <c r="A34" s="18" t="s">
        <v>6</v>
      </c>
      <c r="B34" s="16"/>
      <c r="C34" s="129" t="str">
        <f t="shared" si="4"/>
        <v/>
      </c>
      <c r="D34" s="16"/>
      <c r="E34" s="129" t="str">
        <f t="shared" si="5"/>
        <v/>
      </c>
      <c r="F34" s="16"/>
      <c r="G34" s="46" t="str">
        <f t="shared" si="6"/>
        <v/>
      </c>
      <c r="H34" s="16"/>
      <c r="I34" s="46" t="str">
        <f t="shared" si="7"/>
        <v/>
      </c>
      <c r="J34" s="250"/>
    </row>
    <row r="35" spans="1:10" s="6" customFormat="1" ht="25.05" customHeight="1" x14ac:dyDescent="0.25">
      <c r="A35" s="18" t="s">
        <v>7</v>
      </c>
      <c r="B35" s="16"/>
      <c r="C35" s="129" t="str">
        <f t="shared" si="4"/>
        <v/>
      </c>
      <c r="D35" s="16"/>
      <c r="E35" s="129" t="str">
        <f t="shared" si="5"/>
        <v/>
      </c>
      <c r="F35" s="16"/>
      <c r="G35" s="46" t="str">
        <f t="shared" si="6"/>
        <v/>
      </c>
      <c r="H35" s="16"/>
      <c r="I35" s="46" t="str">
        <f t="shared" si="7"/>
        <v/>
      </c>
      <c r="J35" s="250"/>
    </row>
    <row r="36" spans="1:10" s="6" customFormat="1" ht="25.05" customHeight="1" x14ac:dyDescent="0.25">
      <c r="A36" s="18" t="s">
        <v>8</v>
      </c>
      <c r="B36" s="16"/>
      <c r="C36" s="129" t="str">
        <f t="shared" si="4"/>
        <v/>
      </c>
      <c r="D36" s="16"/>
      <c r="E36" s="129" t="str">
        <f t="shared" si="5"/>
        <v/>
      </c>
      <c r="F36" s="16"/>
      <c r="G36" s="46" t="str">
        <f t="shared" si="6"/>
        <v/>
      </c>
      <c r="H36" s="16"/>
      <c r="I36" s="46" t="str">
        <f t="shared" si="7"/>
        <v/>
      </c>
      <c r="J36" s="250"/>
    </row>
    <row r="37" spans="1:10" s="6" customFormat="1" ht="25.05" customHeight="1" x14ac:dyDescent="0.25">
      <c r="A37" s="18" t="s">
        <v>9</v>
      </c>
      <c r="B37" s="16"/>
      <c r="C37" s="129" t="str">
        <f t="shared" si="4"/>
        <v/>
      </c>
      <c r="D37" s="16"/>
      <c r="E37" s="129" t="str">
        <f t="shared" si="5"/>
        <v/>
      </c>
      <c r="F37" s="16"/>
      <c r="G37" s="46" t="str">
        <f t="shared" si="6"/>
        <v/>
      </c>
      <c r="H37" s="16"/>
      <c r="I37" s="46" t="str">
        <f t="shared" si="7"/>
        <v/>
      </c>
      <c r="J37" s="250"/>
    </row>
    <row r="38" spans="1:10" s="6" customFormat="1" ht="25.05" customHeight="1" x14ac:dyDescent="0.25">
      <c r="A38" s="18" t="s">
        <v>51</v>
      </c>
      <c r="B38" s="16"/>
      <c r="C38" s="129" t="str">
        <f t="shared" si="4"/>
        <v/>
      </c>
      <c r="D38" s="16"/>
      <c r="E38" s="129" t="str">
        <f t="shared" si="5"/>
        <v/>
      </c>
      <c r="F38" s="16"/>
      <c r="G38" s="46" t="str">
        <f t="shared" si="6"/>
        <v/>
      </c>
      <c r="H38" s="16"/>
      <c r="I38" s="46" t="str">
        <f t="shared" si="7"/>
        <v/>
      </c>
      <c r="J38" s="250"/>
    </row>
    <row r="39" spans="1:10" s="6" customFormat="1" ht="25.05" customHeight="1" x14ac:dyDescent="0.25">
      <c r="A39" s="18" t="s">
        <v>10</v>
      </c>
      <c r="B39" s="16"/>
      <c r="C39" s="129" t="str">
        <f t="shared" si="4"/>
        <v/>
      </c>
      <c r="D39" s="16"/>
      <c r="E39" s="129" t="str">
        <f t="shared" si="5"/>
        <v/>
      </c>
      <c r="F39" s="16"/>
      <c r="G39" s="46" t="str">
        <f t="shared" si="6"/>
        <v/>
      </c>
      <c r="H39" s="16"/>
      <c r="I39" s="46" t="str">
        <f t="shared" si="7"/>
        <v/>
      </c>
      <c r="J39" s="250"/>
    </row>
    <row r="40" spans="1:10" s="6" customFormat="1" ht="25.05" customHeight="1" x14ac:dyDescent="0.25">
      <c r="A40" s="18" t="s">
        <v>309</v>
      </c>
      <c r="B40" s="22"/>
      <c r="C40" s="129" t="str">
        <f t="shared" si="4"/>
        <v/>
      </c>
      <c r="D40" s="22"/>
      <c r="E40" s="129" t="str">
        <f t="shared" si="5"/>
        <v/>
      </c>
      <c r="F40" s="22"/>
      <c r="G40" s="46" t="str">
        <f t="shared" si="6"/>
        <v/>
      </c>
      <c r="H40" s="22"/>
      <c r="I40" s="46" t="str">
        <f t="shared" si="7"/>
        <v/>
      </c>
      <c r="J40" s="250"/>
    </row>
    <row r="41" spans="1:10" s="6" customFormat="1" ht="25.05" customHeight="1" x14ac:dyDescent="0.25">
      <c r="A41" s="18" t="s">
        <v>310</v>
      </c>
      <c r="B41" s="22"/>
      <c r="C41" s="129" t="str">
        <f t="shared" si="4"/>
        <v/>
      </c>
      <c r="D41" s="22"/>
      <c r="E41" s="129" t="str">
        <f t="shared" si="5"/>
        <v/>
      </c>
      <c r="F41" s="22"/>
      <c r="G41" s="46" t="str">
        <f t="shared" si="6"/>
        <v/>
      </c>
      <c r="H41" s="22"/>
      <c r="I41" s="46" t="str">
        <f t="shared" si="7"/>
        <v/>
      </c>
      <c r="J41" s="250"/>
    </row>
    <row r="42" spans="1:10" s="6" customFormat="1" ht="25.05" customHeight="1" x14ac:dyDescent="0.25">
      <c r="A42" s="216" t="s">
        <v>43</v>
      </c>
      <c r="B42" s="16"/>
      <c r="C42" s="129" t="str">
        <f t="shared" si="4"/>
        <v/>
      </c>
      <c r="D42" s="16"/>
      <c r="E42" s="129" t="str">
        <f t="shared" si="5"/>
        <v/>
      </c>
      <c r="F42" s="16"/>
      <c r="G42" s="46" t="str">
        <f t="shared" si="6"/>
        <v/>
      </c>
      <c r="H42" s="16"/>
      <c r="I42" s="46" t="str">
        <f t="shared" si="7"/>
        <v/>
      </c>
      <c r="J42" s="250"/>
    </row>
    <row r="43" spans="1:10" s="6" customFormat="1" ht="25.05" customHeight="1" x14ac:dyDescent="0.25">
      <c r="A43" s="132" t="s">
        <v>11</v>
      </c>
      <c r="B43" s="16"/>
      <c r="C43" s="129"/>
      <c r="D43" s="16"/>
      <c r="E43" s="129"/>
      <c r="F43" s="16"/>
      <c r="G43" s="46"/>
      <c r="H43" s="16"/>
      <c r="I43" s="46"/>
      <c r="J43" s="254"/>
    </row>
    <row r="44" spans="1:10" s="7" customFormat="1" ht="25.05" customHeight="1" x14ac:dyDescent="0.25">
      <c r="A44" s="215" t="s">
        <v>70</v>
      </c>
      <c r="B44" s="55">
        <f>SUM(B27:B43)</f>
        <v>0</v>
      </c>
      <c r="C44" s="129" t="str">
        <f>IF(B44="","",IF(B44=0,"",(B44/B$6/$A$11)))</f>
        <v/>
      </c>
      <c r="D44" s="55">
        <f>SUM(D27:D43)</f>
        <v>0</v>
      </c>
      <c r="E44" s="129" t="str">
        <f>IF(D44="","",IF(D44=0,"",(D44/D$6/$A$11)))</f>
        <v/>
      </c>
      <c r="F44" s="55">
        <f>SUM(F27:F43)</f>
        <v>0</v>
      </c>
      <c r="G44" s="46" t="str">
        <f>IF(F44="","",IF(F44=0,"",(F44/F$6/$A$11)))</f>
        <v/>
      </c>
      <c r="H44" s="55">
        <f>SUM(H27:H43)</f>
        <v>0</v>
      </c>
      <c r="I44" s="46" t="str">
        <f>IF(H44="","",IF(H44=0,"",(H44/H$6/$A$11)))</f>
        <v/>
      </c>
      <c r="J44" s="250"/>
    </row>
    <row r="45" spans="1:10" ht="33" customHeight="1" x14ac:dyDescent="0.25">
      <c r="A45" s="110" t="s">
        <v>114</v>
      </c>
      <c r="B45" s="14"/>
      <c r="C45" s="14"/>
      <c r="D45" s="14"/>
      <c r="E45" s="14"/>
      <c r="F45" s="14"/>
      <c r="G45" s="14"/>
      <c r="H45" s="14"/>
      <c r="I45" s="14"/>
    </row>
    <row r="46" spans="1:10" s="6" customFormat="1" ht="25.05" customHeight="1" x14ac:dyDescent="0.25">
      <c r="A46" s="18" t="s">
        <v>115</v>
      </c>
      <c r="B46" s="16"/>
      <c r="C46" s="46" t="str">
        <f>IF(B46="","",IF(B46=0,"",(B46/B$6/$A$11)))</f>
        <v/>
      </c>
      <c r="D46" s="205"/>
      <c r="E46" s="46" t="str">
        <f>IF(D46="","",IF(D46=0,"",(D46/D$6/$A$11)))</f>
        <v/>
      </c>
      <c r="F46" s="205"/>
      <c r="G46" s="46" t="str">
        <f>IF(F46="","",IF(F46=0,"",(F46/F$6/$A$11)))</f>
        <v/>
      </c>
      <c r="H46" s="16"/>
      <c r="I46" s="46" t="str">
        <f>IF(H46="","",IF(H46=0,"",(H46/H$6/$A$11)))</f>
        <v/>
      </c>
      <c r="J46" s="250"/>
    </row>
    <row r="47" spans="1:10" s="6" customFormat="1" ht="25.05" customHeight="1" x14ac:dyDescent="0.25">
      <c r="A47" s="18" t="s">
        <v>116</v>
      </c>
      <c r="B47" s="16"/>
      <c r="C47" s="129" t="str">
        <f>IF(B47="","",IF(B47=0,"",(B47/B$6/$A$11)))</f>
        <v/>
      </c>
      <c r="D47" s="16"/>
      <c r="E47" s="129" t="str">
        <f>IF(D47="","",IF(D47=0,"",(D47/D$6/$A$11)))</f>
        <v/>
      </c>
      <c r="F47" s="16"/>
      <c r="G47" s="46" t="str">
        <f>IF(F47="","",IF(F47=0,"",(F47/F$6/$A$11)))</f>
        <v/>
      </c>
      <c r="H47" s="16"/>
      <c r="I47" s="46" t="str">
        <f>IF(H47="","",IF(H47=0,"",(H47/H$6/$A$11)))</f>
        <v/>
      </c>
      <c r="J47" s="250"/>
    </row>
    <row r="48" spans="1:10" ht="25.05" customHeight="1" x14ac:dyDescent="0.25">
      <c r="A48" s="104" t="s">
        <v>18</v>
      </c>
      <c r="B48" s="16"/>
      <c r="C48" s="129" t="str">
        <f>IF(B48="","",IF(B48=0,"",(B48/B$6/$A$11)))</f>
        <v/>
      </c>
      <c r="D48" s="16"/>
      <c r="E48" s="129" t="str">
        <f>IF(D48="","",IF(D48=0,"",(D48/D$6/$A$11)))</f>
        <v/>
      </c>
      <c r="F48" s="16"/>
      <c r="G48" s="46" t="str">
        <f>IF(F48="","",IF(F48=0,"",(F48/F$6/$A$11)))</f>
        <v/>
      </c>
      <c r="H48" s="16"/>
      <c r="I48" s="46" t="str">
        <f>IF(H48="","",IF(H48=0,"",(H48/H$6/$A$11)))</f>
        <v/>
      </c>
    </row>
    <row r="49" spans="1:10" s="6" customFormat="1" ht="25.05" customHeight="1" x14ac:dyDescent="0.25">
      <c r="A49" s="105" t="s">
        <v>117</v>
      </c>
      <c r="B49" s="55">
        <f>SUM(B46:B48)</f>
        <v>0</v>
      </c>
      <c r="C49" s="129" t="str">
        <f>IF(B49="","",IF(B49=0,"",(B49/B$6/$A$11)))</f>
        <v/>
      </c>
      <c r="D49" s="55">
        <f>SUM(D46:D48)</f>
        <v>0</v>
      </c>
      <c r="E49" s="129" t="str">
        <f>IF(D49="","",IF(D49=0,"",(D49/D$6/$A$11)))</f>
        <v/>
      </c>
      <c r="F49" s="55">
        <f>SUM(F46:F48)</f>
        <v>0</v>
      </c>
      <c r="G49" s="46" t="str">
        <f>IF(F49="","",IF(F49=0,"",(F49/F$6/$A$11)))</f>
        <v/>
      </c>
      <c r="H49" s="55">
        <f>SUM(H46:H48)</f>
        <v>0</v>
      </c>
      <c r="I49" s="46" t="str">
        <f>IF(H49="","",IF(H49=0,"",(H49/H$6/$A$11)))</f>
        <v/>
      </c>
      <c r="J49" s="250"/>
    </row>
    <row r="50" spans="1:10" s="6" customFormat="1" ht="40.200000000000003" customHeight="1" x14ac:dyDescent="0.25">
      <c r="A50" s="110" t="s">
        <v>118</v>
      </c>
      <c r="B50" s="14"/>
      <c r="C50" s="14"/>
      <c r="D50" s="14"/>
      <c r="E50" s="14"/>
      <c r="F50" s="14"/>
      <c r="G50" s="14"/>
      <c r="H50" s="14"/>
      <c r="I50" s="14"/>
      <c r="J50" s="250"/>
    </row>
    <row r="51" spans="1:10" s="6" customFormat="1" ht="25.05" customHeight="1" x14ac:dyDescent="0.25">
      <c r="A51" s="18" t="s">
        <v>460</v>
      </c>
      <c r="B51" s="16"/>
      <c r="C51" s="46" t="str">
        <f t="shared" ref="C51:C60" si="8">IF(B51="","",IF(B51=0,"",(B51/B$6/$A$11)))</f>
        <v/>
      </c>
      <c r="D51" s="205"/>
      <c r="E51" s="46" t="str">
        <f t="shared" ref="E51:E60" si="9">IF(D51="","",IF(D51=0,"",(D51/D$6/$A$11)))</f>
        <v/>
      </c>
      <c r="F51" s="205"/>
      <c r="G51" s="46" t="str">
        <f t="shared" ref="G51:G60" si="10">IF(F51="","",IF(F51=0,"",(F51/F$6/$A$11)))</f>
        <v/>
      </c>
      <c r="H51" s="16"/>
      <c r="I51" s="46" t="str">
        <f t="shared" ref="I51:I60" si="11">IF(H51="","",IF(H51=0,"",(H51/H$6/$A$11)))</f>
        <v/>
      </c>
      <c r="J51" s="250"/>
    </row>
    <row r="52" spans="1:10" s="6" customFormat="1" ht="25.05" customHeight="1" x14ac:dyDescent="0.25">
      <c r="A52" s="18" t="s">
        <v>45</v>
      </c>
      <c r="B52" s="16"/>
      <c r="C52" s="46" t="str">
        <f t="shared" si="8"/>
        <v/>
      </c>
      <c r="D52" s="205"/>
      <c r="E52" s="46" t="str">
        <f t="shared" si="9"/>
        <v/>
      </c>
      <c r="F52" s="205"/>
      <c r="G52" s="46" t="str">
        <f t="shared" si="10"/>
        <v/>
      </c>
      <c r="H52" s="16"/>
      <c r="I52" s="46" t="str">
        <f t="shared" si="11"/>
        <v/>
      </c>
      <c r="J52" s="250"/>
    </row>
    <row r="53" spans="1:10" s="6" customFormat="1" ht="25.05" customHeight="1" x14ac:dyDescent="0.25">
      <c r="A53" s="18" t="s">
        <v>119</v>
      </c>
      <c r="B53" s="16"/>
      <c r="C53" s="129" t="str">
        <f t="shared" si="8"/>
        <v/>
      </c>
      <c r="D53" s="16"/>
      <c r="E53" s="129" t="str">
        <f t="shared" si="9"/>
        <v/>
      </c>
      <c r="F53" s="16"/>
      <c r="G53" s="46" t="str">
        <f t="shared" si="10"/>
        <v/>
      </c>
      <c r="H53" s="16"/>
      <c r="I53" s="46" t="str">
        <f t="shared" si="11"/>
        <v/>
      </c>
      <c r="J53" s="250"/>
    </row>
    <row r="54" spans="1:10" s="6" customFormat="1" ht="25.05" customHeight="1" x14ac:dyDescent="0.25">
      <c r="A54" s="18" t="s">
        <v>17</v>
      </c>
      <c r="B54" s="16"/>
      <c r="C54" s="129" t="str">
        <f t="shared" si="8"/>
        <v/>
      </c>
      <c r="D54" s="16"/>
      <c r="E54" s="129" t="str">
        <f t="shared" si="9"/>
        <v/>
      </c>
      <c r="F54" s="16"/>
      <c r="G54" s="46" t="str">
        <f t="shared" si="10"/>
        <v/>
      </c>
      <c r="H54" s="16"/>
      <c r="I54" s="46" t="str">
        <f t="shared" si="11"/>
        <v/>
      </c>
      <c r="J54" s="250"/>
    </row>
    <row r="55" spans="1:10" s="6" customFormat="1" ht="25.05" customHeight="1" x14ac:dyDescent="0.25">
      <c r="A55" s="18" t="s">
        <v>428</v>
      </c>
      <c r="B55" s="16"/>
      <c r="C55" s="129" t="str">
        <f t="shared" si="8"/>
        <v/>
      </c>
      <c r="D55" s="16"/>
      <c r="E55" s="129" t="str">
        <f t="shared" si="9"/>
        <v/>
      </c>
      <c r="F55" s="16"/>
      <c r="G55" s="46" t="str">
        <f t="shared" si="10"/>
        <v/>
      </c>
      <c r="H55" s="16"/>
      <c r="I55" s="46" t="str">
        <f t="shared" si="11"/>
        <v/>
      </c>
      <c r="J55" s="250"/>
    </row>
    <row r="56" spans="1:10" s="6" customFormat="1" ht="25.05" customHeight="1" x14ac:dyDescent="0.25">
      <c r="A56" s="127" t="s">
        <v>129</v>
      </c>
      <c r="B56" s="128">
        <f>SUM(B51:B55)</f>
        <v>0</v>
      </c>
      <c r="C56" s="129" t="str">
        <f t="shared" si="8"/>
        <v/>
      </c>
      <c r="D56" s="128">
        <f>SUM(D51:D55)</f>
        <v>0</v>
      </c>
      <c r="E56" s="129" t="str">
        <f t="shared" si="9"/>
        <v/>
      </c>
      <c r="F56" s="128">
        <f>SUM(F51:F55)</f>
        <v>0</v>
      </c>
      <c r="G56" s="46" t="str">
        <f t="shared" si="10"/>
        <v/>
      </c>
      <c r="H56" s="128">
        <f>SUM(H51:H55)</f>
        <v>0</v>
      </c>
      <c r="I56" s="46" t="str">
        <f t="shared" si="11"/>
        <v/>
      </c>
      <c r="J56" s="250"/>
    </row>
    <row r="57" spans="1:10" s="6" customFormat="1" ht="25.05" customHeight="1" thickBot="1" x14ac:dyDescent="0.3">
      <c r="A57" s="107" t="s">
        <v>411</v>
      </c>
      <c r="B57" s="56">
        <f>B44+B56</f>
        <v>0</v>
      </c>
      <c r="C57" s="208" t="str">
        <f t="shared" si="8"/>
        <v/>
      </c>
      <c r="D57" s="56">
        <f>D44+D56</f>
        <v>0</v>
      </c>
      <c r="E57" s="208" t="str">
        <f t="shared" si="9"/>
        <v/>
      </c>
      <c r="F57" s="56">
        <f>F44+F56</f>
        <v>0</v>
      </c>
      <c r="G57" s="208" t="str">
        <f t="shared" si="10"/>
        <v/>
      </c>
      <c r="H57" s="56">
        <f>H44+H56</f>
        <v>0</v>
      </c>
      <c r="I57" s="208" t="str">
        <f t="shared" si="11"/>
        <v/>
      </c>
      <c r="J57" s="250"/>
    </row>
    <row r="58" spans="1:10" s="6" customFormat="1" ht="36.6" customHeight="1" thickTop="1" x14ac:dyDescent="0.25">
      <c r="A58" s="132" t="s">
        <v>120</v>
      </c>
      <c r="B58" s="167">
        <f>B25+B49-B57</f>
        <v>0</v>
      </c>
      <c r="C58" s="129" t="str">
        <f t="shared" si="8"/>
        <v/>
      </c>
      <c r="D58" s="167">
        <f>D25+D49-D57</f>
        <v>0</v>
      </c>
      <c r="E58" s="129" t="str">
        <f t="shared" si="9"/>
        <v/>
      </c>
      <c r="F58" s="167">
        <f>F25+F49-F57</f>
        <v>0</v>
      </c>
      <c r="G58" s="129" t="str">
        <f t="shared" si="10"/>
        <v/>
      </c>
      <c r="H58" s="167">
        <f>H25+H49-H57</f>
        <v>0</v>
      </c>
      <c r="I58" s="129" t="str">
        <f t="shared" si="11"/>
        <v/>
      </c>
      <c r="J58" s="254"/>
    </row>
    <row r="59" spans="1:10" s="6" customFormat="1" ht="36.6" customHeight="1" x14ac:dyDescent="0.25">
      <c r="A59" s="135" t="s">
        <v>121</v>
      </c>
      <c r="B59" s="16">
        <f>'Vuosi 2017'!B60</f>
        <v>0</v>
      </c>
      <c r="C59" s="129" t="str">
        <f t="shared" si="8"/>
        <v/>
      </c>
      <c r="D59" s="16">
        <f>'Vuosi 2017'!D60</f>
        <v>0</v>
      </c>
      <c r="E59" s="129" t="str">
        <f t="shared" si="9"/>
        <v/>
      </c>
      <c r="F59" s="16">
        <f>'Vuosi 2017'!F60</f>
        <v>0</v>
      </c>
      <c r="G59" s="46" t="str">
        <f t="shared" si="10"/>
        <v/>
      </c>
      <c r="H59" s="16">
        <f>'Vuosi 2017'!H60</f>
        <v>0</v>
      </c>
      <c r="I59" s="46" t="str">
        <f t="shared" si="11"/>
        <v/>
      </c>
      <c r="J59" s="250"/>
    </row>
    <row r="60" spans="1:10" s="7" customFormat="1" ht="36.6" customHeight="1" x14ac:dyDescent="0.25">
      <c r="A60" s="135" t="s">
        <v>311</v>
      </c>
      <c r="B60" s="164">
        <f>B58+B59</f>
        <v>0</v>
      </c>
      <c r="C60" s="129" t="str">
        <f t="shared" si="8"/>
        <v/>
      </c>
      <c r="D60" s="165">
        <f>D58+D59</f>
        <v>0</v>
      </c>
      <c r="E60" s="129" t="str">
        <f t="shared" si="9"/>
        <v/>
      </c>
      <c r="F60" s="165">
        <f>F58+F59</f>
        <v>0</v>
      </c>
      <c r="G60" s="46" t="str">
        <f t="shared" si="10"/>
        <v/>
      </c>
      <c r="H60" s="165">
        <f>H58+H59</f>
        <v>0</v>
      </c>
      <c r="I60" s="46" t="str">
        <f t="shared" si="11"/>
        <v/>
      </c>
      <c r="J60" s="250"/>
    </row>
    <row r="61" spans="1:10" s="57" customFormat="1" ht="48" customHeight="1" thickBot="1" x14ac:dyDescent="0.35">
      <c r="A61" s="196" t="s">
        <v>122</v>
      </c>
      <c r="B61" s="198"/>
      <c r="C61" s="198"/>
      <c r="D61" s="198"/>
      <c r="E61" s="198"/>
      <c r="F61" s="198"/>
      <c r="G61" s="198"/>
      <c r="H61" s="198"/>
      <c r="I61" s="198"/>
      <c r="J61" s="250"/>
    </row>
    <row r="62" spans="1:10" s="6" customFormat="1" ht="25.05" customHeight="1" thickTop="1" x14ac:dyDescent="0.25">
      <c r="A62" s="110" t="s">
        <v>123</v>
      </c>
      <c r="B62" s="14"/>
      <c r="C62" s="14"/>
      <c r="D62" s="14"/>
      <c r="E62" s="14"/>
      <c r="F62" s="14"/>
      <c r="G62" s="14"/>
      <c r="H62" s="14"/>
      <c r="I62" s="14"/>
      <c r="J62" s="250"/>
    </row>
    <row r="63" spans="1:10" s="6" customFormat="1" ht="25.05" customHeight="1" x14ac:dyDescent="0.25">
      <c r="A63" s="18" t="s">
        <v>312</v>
      </c>
      <c r="B63" s="22"/>
      <c r="C63" s="46" t="str">
        <f>IF(B63="","",IF(B63=0,"",(B63/B$6/$A$11)))</f>
        <v/>
      </c>
      <c r="D63" s="22"/>
      <c r="E63" s="46" t="str">
        <f>IF(D63="","",IF(D63=0,"",(D63/D$6/$A$11)))</f>
        <v/>
      </c>
      <c r="F63" s="22"/>
      <c r="G63" s="46" t="str">
        <f>IF(F63="","",IF(F63=0,"",(F63/F$6/$A$11)))</f>
        <v/>
      </c>
      <c r="H63" s="22"/>
      <c r="I63" s="46" t="str">
        <f>IF(H63="","",IF(H63=0,"",(H63/H$6/$A$11)))</f>
        <v/>
      </c>
      <c r="J63" s="250"/>
    </row>
    <row r="64" spans="1:10" s="6" customFormat="1" ht="25.05" customHeight="1" x14ac:dyDescent="0.25">
      <c r="A64" s="18" t="s">
        <v>51</v>
      </c>
      <c r="B64" s="16"/>
      <c r="C64" s="129" t="str">
        <f>IF(B64="","",IF(B64=0,"",(B64/B$6/$A$11)))</f>
        <v/>
      </c>
      <c r="D64" s="16"/>
      <c r="E64" s="129" t="str">
        <f>IF(D64="","",IF(D64=0,"",(D64/D$6/$A$11)))</f>
        <v/>
      </c>
      <c r="F64" s="16"/>
      <c r="G64" s="129" t="str">
        <f>IF(F64="","",IF(F64=0,"",(F64/F$6/$A$11)))</f>
        <v/>
      </c>
      <c r="H64" s="16"/>
      <c r="I64" s="46" t="str">
        <f>IF(H64="","",IF(H64=0,"",(H64/H$6/$A$11)))</f>
        <v/>
      </c>
      <c r="J64" s="250"/>
    </row>
    <row r="65" spans="1:10" s="4" customFormat="1" ht="25.05" customHeight="1" x14ac:dyDescent="0.25">
      <c r="A65" s="18" t="s">
        <v>313</v>
      </c>
      <c r="B65" s="16"/>
      <c r="C65" s="129" t="str">
        <f>IF(B65="","",IF(B65=0,"",(B65/B$6/$A$11)))</f>
        <v/>
      </c>
      <c r="D65" s="16"/>
      <c r="E65" s="129" t="str">
        <f>IF(D65="","",IF(D65=0,"",(D65/D$6/$A$11)))</f>
        <v/>
      </c>
      <c r="F65" s="16"/>
      <c r="G65" s="46" t="str">
        <f>IF(F65="","",IF(F65=0,"",(F65/F$6/$A$11)))</f>
        <v/>
      </c>
      <c r="H65" s="16"/>
      <c r="I65" s="46" t="str">
        <f>IF(H65="","",IF(H65=0,"",(H65/H$6/$A$11)))</f>
        <v/>
      </c>
      <c r="J65" s="250"/>
    </row>
    <row r="66" spans="1:10" s="6" customFormat="1" ht="25.05" customHeight="1" x14ac:dyDescent="0.25">
      <c r="A66" s="108" t="s">
        <v>314</v>
      </c>
      <c r="B66" s="16"/>
      <c r="C66" s="129" t="str">
        <f>IF(B66="","",IF(B66=0,"",(B66/B$6/$A$11)))</f>
        <v/>
      </c>
      <c r="D66" s="16"/>
      <c r="E66" s="129" t="str">
        <f>IF(D66="","",IF(D66=0,"",(D66/D$6/$A$11)))</f>
        <v/>
      </c>
      <c r="F66" s="16"/>
      <c r="G66" s="46" t="str">
        <f>IF(F66="","",IF(F66=0,"",(F66/F$6/$A$11)))</f>
        <v/>
      </c>
      <c r="H66" s="16"/>
      <c r="I66" s="46" t="str">
        <f>IF(H66="","",IF(H66=0,"",(H66/H$6/$A$11)))</f>
        <v/>
      </c>
      <c r="J66" s="250"/>
    </row>
    <row r="67" spans="1:10" s="6" customFormat="1" ht="36" customHeight="1" x14ac:dyDescent="0.25">
      <c r="A67" s="105" t="s">
        <v>69</v>
      </c>
      <c r="B67" s="55">
        <f>SUM(B63:B66)</f>
        <v>0</v>
      </c>
      <c r="C67" s="129" t="str">
        <f>IF(B67="","",IF(B67=0,"",(B67/B$6/$A$11)))</f>
        <v/>
      </c>
      <c r="D67" s="55">
        <f>SUM(D63:D66)</f>
        <v>0</v>
      </c>
      <c r="E67" s="129" t="str">
        <f>IF(D67="","",IF(D67=0,"",(D67/D$6/$A$11)))</f>
        <v/>
      </c>
      <c r="F67" s="55">
        <f>SUM(F63:F66)</f>
        <v>0</v>
      </c>
      <c r="G67" s="46" t="str">
        <f>IF(F67="","",IF(F67=0,"",(F67/F$6/$A$11)))</f>
        <v/>
      </c>
      <c r="H67" s="55">
        <f>SUM(H63:H66)</f>
        <v>0</v>
      </c>
      <c r="I67" s="46" t="str">
        <f>IF(H67="","",IF(H67=0,"",(H67/H$6/$A$11)))</f>
        <v/>
      </c>
      <c r="J67" s="250"/>
    </row>
    <row r="68" spans="1:10" s="6" customFormat="1" ht="34.200000000000003" customHeight="1" x14ac:dyDescent="0.25">
      <c r="A68" s="110" t="s">
        <v>124</v>
      </c>
      <c r="B68" s="14"/>
      <c r="C68" s="14"/>
      <c r="D68" s="14"/>
      <c r="E68" s="14"/>
      <c r="F68" s="14"/>
      <c r="G68" s="14"/>
      <c r="H68" s="14"/>
      <c r="I68" s="14"/>
      <c r="J68" s="250"/>
    </row>
    <row r="69" spans="1:10" s="6" customFormat="1" ht="25.05" customHeight="1" x14ac:dyDescent="0.25">
      <c r="A69" s="18" t="s">
        <v>308</v>
      </c>
      <c r="B69" s="16"/>
      <c r="C69" s="46" t="str">
        <f t="shared" ref="C69:C87" si="12">IF(B69="","",IF(B69=0,"",(B69/B$6/$A$11)))</f>
        <v/>
      </c>
      <c r="D69" s="205"/>
      <c r="E69" s="46" t="str">
        <f t="shared" ref="E69:E87" si="13">IF(D69="","",IF(D69=0,"",(D69/D$6/$A$11)))</f>
        <v/>
      </c>
      <c r="F69" s="205"/>
      <c r="G69" s="46" t="str">
        <f t="shared" ref="G69:G87" si="14">IF(F69="","",IF(F69=0,"",(F69/F$6/$A$11)))</f>
        <v/>
      </c>
      <c r="H69" s="16"/>
      <c r="I69" s="46" t="str">
        <f t="shared" ref="I69:I87" si="15">IF(H69="","",IF(H69=0,"",(H69/H$6/$A$11)))</f>
        <v/>
      </c>
      <c r="J69" s="250"/>
    </row>
    <row r="70" spans="1:10" s="6" customFormat="1" ht="25.05" customHeight="1" x14ac:dyDescent="0.25">
      <c r="A70" s="18" t="s">
        <v>1</v>
      </c>
      <c r="B70" s="16"/>
      <c r="C70" s="129" t="str">
        <f t="shared" si="12"/>
        <v/>
      </c>
      <c r="D70" s="16"/>
      <c r="E70" s="129" t="str">
        <f t="shared" si="13"/>
        <v/>
      </c>
      <c r="F70" s="16"/>
      <c r="G70" s="46" t="str">
        <f t="shared" si="14"/>
        <v/>
      </c>
      <c r="H70" s="16"/>
      <c r="I70" s="46" t="str">
        <f t="shared" si="15"/>
        <v/>
      </c>
      <c r="J70" s="250"/>
    </row>
    <row r="71" spans="1:10" ht="25.05" customHeight="1" x14ac:dyDescent="0.25">
      <c r="A71" s="18" t="s">
        <v>112</v>
      </c>
      <c r="B71" s="16"/>
      <c r="C71" s="129" t="str">
        <f t="shared" si="12"/>
        <v/>
      </c>
      <c r="D71" s="16"/>
      <c r="E71" s="129" t="str">
        <f t="shared" si="13"/>
        <v/>
      </c>
      <c r="F71" s="16"/>
      <c r="G71" s="46" t="str">
        <f t="shared" si="14"/>
        <v/>
      </c>
      <c r="H71" s="16"/>
      <c r="I71" s="46" t="str">
        <f t="shared" si="15"/>
        <v/>
      </c>
    </row>
    <row r="72" spans="1:10" s="6" customFormat="1" ht="25.05" customHeight="1" x14ac:dyDescent="0.25">
      <c r="A72" s="18" t="s">
        <v>2</v>
      </c>
      <c r="B72" s="16"/>
      <c r="C72" s="129" t="str">
        <f t="shared" si="12"/>
        <v/>
      </c>
      <c r="D72" s="16"/>
      <c r="E72" s="129" t="str">
        <f t="shared" si="13"/>
        <v/>
      </c>
      <c r="F72" s="16"/>
      <c r="G72" s="46" t="str">
        <f t="shared" si="14"/>
        <v/>
      </c>
      <c r="H72" s="16"/>
      <c r="I72" s="46" t="str">
        <f t="shared" si="15"/>
        <v/>
      </c>
      <c r="J72" s="250"/>
    </row>
    <row r="73" spans="1:10" s="6" customFormat="1" ht="25.05" customHeight="1" x14ac:dyDescent="0.25">
      <c r="A73" s="18" t="s">
        <v>3</v>
      </c>
      <c r="B73" s="16"/>
      <c r="C73" s="129" t="str">
        <f t="shared" si="12"/>
        <v/>
      </c>
      <c r="D73" s="16"/>
      <c r="E73" s="129" t="str">
        <f t="shared" si="13"/>
        <v/>
      </c>
      <c r="F73" s="16"/>
      <c r="G73" s="46" t="str">
        <f t="shared" si="14"/>
        <v/>
      </c>
      <c r="H73" s="16"/>
      <c r="I73" s="46" t="str">
        <f t="shared" si="15"/>
        <v/>
      </c>
      <c r="J73" s="250"/>
    </row>
    <row r="74" spans="1:10" s="6" customFormat="1" ht="25.05" customHeight="1" x14ac:dyDescent="0.25">
      <c r="A74" s="18" t="s">
        <v>4</v>
      </c>
      <c r="B74" s="16"/>
      <c r="C74" s="129" t="str">
        <f t="shared" si="12"/>
        <v/>
      </c>
      <c r="D74" s="16"/>
      <c r="E74" s="129" t="str">
        <f t="shared" si="13"/>
        <v/>
      </c>
      <c r="F74" s="16"/>
      <c r="G74" s="46" t="str">
        <f t="shared" si="14"/>
        <v/>
      </c>
      <c r="H74" s="16"/>
      <c r="I74" s="46" t="str">
        <f t="shared" si="15"/>
        <v/>
      </c>
      <c r="J74" s="250"/>
    </row>
    <row r="75" spans="1:10" s="6" customFormat="1" ht="25.05" customHeight="1" x14ac:dyDescent="0.25">
      <c r="A75" s="18" t="s">
        <v>5</v>
      </c>
      <c r="B75" s="16"/>
      <c r="C75" s="129" t="str">
        <f t="shared" si="12"/>
        <v/>
      </c>
      <c r="D75" s="16"/>
      <c r="E75" s="129" t="str">
        <f t="shared" si="13"/>
        <v/>
      </c>
      <c r="F75" s="16"/>
      <c r="G75" s="46" t="str">
        <f t="shared" si="14"/>
        <v/>
      </c>
      <c r="H75" s="16"/>
      <c r="I75" s="46" t="str">
        <f t="shared" si="15"/>
        <v/>
      </c>
      <c r="J75" s="250"/>
    </row>
    <row r="76" spans="1:10" s="6" customFormat="1" ht="25.05" customHeight="1" x14ac:dyDescent="0.25">
      <c r="A76" s="18" t="s">
        <v>6</v>
      </c>
      <c r="B76" s="16"/>
      <c r="C76" s="129" t="str">
        <f t="shared" si="12"/>
        <v/>
      </c>
      <c r="D76" s="16"/>
      <c r="E76" s="129" t="str">
        <f t="shared" si="13"/>
        <v/>
      </c>
      <c r="F76" s="16"/>
      <c r="G76" s="46" t="str">
        <f t="shared" si="14"/>
        <v/>
      </c>
      <c r="H76" s="16"/>
      <c r="I76" s="46" t="str">
        <f t="shared" si="15"/>
        <v/>
      </c>
      <c r="J76" s="250"/>
    </row>
    <row r="77" spans="1:10" s="6" customFormat="1" ht="25.05" customHeight="1" x14ac:dyDescent="0.25">
      <c r="A77" s="18" t="s">
        <v>7</v>
      </c>
      <c r="B77" s="16"/>
      <c r="C77" s="129" t="str">
        <f t="shared" si="12"/>
        <v/>
      </c>
      <c r="D77" s="16"/>
      <c r="E77" s="129" t="str">
        <f t="shared" si="13"/>
        <v/>
      </c>
      <c r="F77" s="16"/>
      <c r="G77" s="46" t="str">
        <f t="shared" si="14"/>
        <v/>
      </c>
      <c r="H77" s="16"/>
      <c r="I77" s="46" t="str">
        <f t="shared" si="15"/>
        <v/>
      </c>
      <c r="J77" s="250"/>
    </row>
    <row r="78" spans="1:10" s="6" customFormat="1" ht="25.05" customHeight="1" x14ac:dyDescent="0.25">
      <c r="A78" s="18" t="s">
        <v>8</v>
      </c>
      <c r="B78" s="16"/>
      <c r="C78" s="129" t="str">
        <f t="shared" si="12"/>
        <v/>
      </c>
      <c r="D78" s="16"/>
      <c r="E78" s="129" t="str">
        <f t="shared" si="13"/>
        <v/>
      </c>
      <c r="F78" s="16"/>
      <c r="G78" s="46" t="str">
        <f t="shared" si="14"/>
        <v/>
      </c>
      <c r="H78" s="16"/>
      <c r="I78" s="46" t="str">
        <f t="shared" si="15"/>
        <v/>
      </c>
      <c r="J78" s="254"/>
    </row>
    <row r="79" spans="1:10" s="6" customFormat="1" ht="25.05" customHeight="1" x14ac:dyDescent="0.25">
      <c r="A79" s="18" t="s">
        <v>9</v>
      </c>
      <c r="B79" s="16"/>
      <c r="C79" s="129" t="str">
        <f t="shared" si="12"/>
        <v/>
      </c>
      <c r="D79" s="16"/>
      <c r="E79" s="129" t="str">
        <f t="shared" si="13"/>
        <v/>
      </c>
      <c r="F79" s="16"/>
      <c r="G79" s="46" t="str">
        <f t="shared" si="14"/>
        <v/>
      </c>
      <c r="H79" s="16"/>
      <c r="I79" s="46" t="str">
        <f t="shared" si="15"/>
        <v/>
      </c>
      <c r="J79" s="250"/>
    </row>
    <row r="80" spans="1:10" s="6" customFormat="1" ht="25.05" customHeight="1" x14ac:dyDescent="0.25">
      <c r="A80" s="18" t="s">
        <v>51</v>
      </c>
      <c r="B80" s="16"/>
      <c r="C80" s="129" t="str">
        <f t="shared" si="12"/>
        <v/>
      </c>
      <c r="D80" s="16"/>
      <c r="E80" s="129" t="str">
        <f t="shared" si="13"/>
        <v/>
      </c>
      <c r="F80" s="16"/>
      <c r="G80" s="46" t="str">
        <f t="shared" si="14"/>
        <v/>
      </c>
      <c r="H80" s="16"/>
      <c r="I80" s="46" t="str">
        <f t="shared" si="15"/>
        <v/>
      </c>
      <c r="J80" s="250"/>
    </row>
    <row r="81" spans="1:10" s="7" customFormat="1" ht="25.05" customHeight="1" x14ac:dyDescent="0.25">
      <c r="A81" s="18" t="s">
        <v>10</v>
      </c>
      <c r="B81" s="16"/>
      <c r="C81" s="129" t="str">
        <f t="shared" si="12"/>
        <v/>
      </c>
      <c r="D81" s="16"/>
      <c r="E81" s="129" t="str">
        <f t="shared" si="13"/>
        <v/>
      </c>
      <c r="F81" s="16"/>
      <c r="G81" s="46" t="str">
        <f t="shared" si="14"/>
        <v/>
      </c>
      <c r="H81" s="16"/>
      <c r="I81" s="46" t="str">
        <f t="shared" si="15"/>
        <v/>
      </c>
      <c r="J81" s="250"/>
    </row>
    <row r="82" spans="1:10" s="6" customFormat="1" ht="25.05" customHeight="1" x14ac:dyDescent="0.25">
      <c r="A82" s="18" t="s">
        <v>315</v>
      </c>
      <c r="B82" s="22"/>
      <c r="C82" s="129" t="str">
        <f t="shared" si="12"/>
        <v/>
      </c>
      <c r="D82" s="22"/>
      <c r="E82" s="129" t="str">
        <f t="shared" si="13"/>
        <v/>
      </c>
      <c r="F82" s="22"/>
      <c r="G82" s="46" t="str">
        <f t="shared" si="14"/>
        <v/>
      </c>
      <c r="H82" s="22"/>
      <c r="I82" s="46" t="str">
        <f t="shared" si="15"/>
        <v/>
      </c>
      <c r="J82" s="250"/>
    </row>
    <row r="83" spans="1:10" s="6" customFormat="1" ht="25.05" customHeight="1" x14ac:dyDescent="0.25">
      <c r="A83" s="18" t="s">
        <v>310</v>
      </c>
      <c r="B83" s="16"/>
      <c r="C83" s="129" t="str">
        <f t="shared" si="12"/>
        <v/>
      </c>
      <c r="D83" s="16"/>
      <c r="E83" s="129" t="str">
        <f t="shared" si="13"/>
        <v/>
      </c>
      <c r="F83" s="16"/>
      <c r="G83" s="46" t="str">
        <f t="shared" si="14"/>
        <v/>
      </c>
      <c r="H83" s="16"/>
      <c r="I83" s="46" t="str">
        <f t="shared" si="15"/>
        <v/>
      </c>
      <c r="J83" s="250"/>
    </row>
    <row r="84" spans="1:10" s="6" customFormat="1" ht="25.05" customHeight="1" x14ac:dyDescent="0.25">
      <c r="A84" s="18" t="s">
        <v>316</v>
      </c>
      <c r="B84" s="16"/>
      <c r="C84" s="129" t="str">
        <f t="shared" si="12"/>
        <v/>
      </c>
      <c r="D84" s="16"/>
      <c r="E84" s="129" t="str">
        <f t="shared" si="13"/>
        <v/>
      </c>
      <c r="F84" s="16"/>
      <c r="G84" s="46" t="str">
        <f t="shared" si="14"/>
        <v/>
      </c>
      <c r="H84" s="16"/>
      <c r="I84" s="46" t="str">
        <f t="shared" si="15"/>
        <v/>
      </c>
      <c r="J84" s="250"/>
    </row>
    <row r="85" spans="1:10" s="9" customFormat="1" ht="25.05" customHeight="1" x14ac:dyDescent="0.25">
      <c r="A85" s="18" t="s">
        <v>11</v>
      </c>
      <c r="B85" s="16"/>
      <c r="C85" s="129" t="str">
        <f t="shared" si="12"/>
        <v/>
      </c>
      <c r="D85" s="16"/>
      <c r="E85" s="129" t="str">
        <f t="shared" si="13"/>
        <v/>
      </c>
      <c r="F85" s="16"/>
      <c r="G85" s="46" t="str">
        <f t="shared" si="14"/>
        <v/>
      </c>
      <c r="H85" s="16"/>
      <c r="I85" s="46" t="str">
        <f t="shared" si="15"/>
        <v/>
      </c>
      <c r="J85" s="250"/>
    </row>
    <row r="86" spans="1:10" s="6" customFormat="1" ht="25.05" customHeight="1" x14ac:dyDescent="0.25">
      <c r="A86" s="109" t="s">
        <v>126</v>
      </c>
      <c r="B86" s="16"/>
      <c r="C86" s="129" t="str">
        <f t="shared" si="12"/>
        <v/>
      </c>
      <c r="D86" s="16"/>
      <c r="E86" s="129" t="str">
        <f t="shared" si="13"/>
        <v/>
      </c>
      <c r="F86" s="16"/>
      <c r="G86" s="46" t="str">
        <f t="shared" si="14"/>
        <v/>
      </c>
      <c r="H86" s="16"/>
      <c r="I86" s="46" t="str">
        <f t="shared" si="15"/>
        <v/>
      </c>
      <c r="J86" s="250"/>
    </row>
    <row r="87" spans="1:10" s="6" customFormat="1" ht="25.05" customHeight="1" x14ac:dyDescent="0.25">
      <c r="A87" s="105" t="s">
        <v>70</v>
      </c>
      <c r="B87" s="55">
        <f>SUM(B69:B86)</f>
        <v>0</v>
      </c>
      <c r="C87" s="129" t="str">
        <f t="shared" si="12"/>
        <v/>
      </c>
      <c r="D87" s="55">
        <f>SUM(D69:D86)</f>
        <v>0</v>
      </c>
      <c r="E87" s="129" t="str">
        <f t="shared" si="13"/>
        <v/>
      </c>
      <c r="F87" s="55">
        <f>SUM(F69:F86)</f>
        <v>0</v>
      </c>
      <c r="G87" s="46" t="str">
        <f t="shared" si="14"/>
        <v/>
      </c>
      <c r="H87" s="55">
        <f>SUM(H69:H86)</f>
        <v>0</v>
      </c>
      <c r="I87" s="46" t="str">
        <f t="shared" si="15"/>
        <v/>
      </c>
      <c r="J87" s="250"/>
    </row>
    <row r="88" spans="1:10" s="6" customFormat="1" ht="38.4" customHeight="1" x14ac:dyDescent="0.25">
      <c r="A88" s="110" t="s">
        <v>127</v>
      </c>
      <c r="B88" s="14"/>
      <c r="C88" s="14"/>
      <c r="D88" s="14"/>
      <c r="E88" s="14"/>
      <c r="F88" s="14"/>
      <c r="G88" s="14"/>
      <c r="H88" s="14"/>
      <c r="I88" s="14"/>
      <c r="J88" s="250"/>
    </row>
    <row r="89" spans="1:10" s="6" customFormat="1" ht="25.05" customHeight="1" x14ac:dyDescent="0.25">
      <c r="A89" s="18" t="s">
        <v>115</v>
      </c>
      <c r="B89" s="16"/>
      <c r="C89" s="46" t="str">
        <f>IF(B89="","",IF(B89=0,"",(B89/B$6/$A$11)))</f>
        <v/>
      </c>
      <c r="D89" s="205"/>
      <c r="E89" s="46" t="str">
        <f>IF(D89="","",IF(D89=0,"",(D89/D$6/$A$11)))</f>
        <v/>
      </c>
      <c r="F89" s="205"/>
      <c r="G89" s="46" t="str">
        <f>IF(F89="","",IF(F89=0,"",(F89/F$6/$A$11)))</f>
        <v/>
      </c>
      <c r="H89" s="16"/>
      <c r="I89" s="46" t="str">
        <f>IF(H89="","",IF(H89=0,"",(H89/H$6/$A$11)))</f>
        <v/>
      </c>
      <c r="J89" s="250"/>
    </row>
    <row r="90" spans="1:10" s="6" customFormat="1" ht="25.05" customHeight="1" x14ac:dyDescent="0.25">
      <c r="A90" s="18" t="s">
        <v>116</v>
      </c>
      <c r="B90" s="16"/>
      <c r="C90" s="129" t="str">
        <f>IF(B90="","",IF(B90=0,"",(B90/B$6/$A$11)))</f>
        <v/>
      </c>
      <c r="D90" s="16"/>
      <c r="E90" s="129" t="str">
        <f>IF(D90="","",IF(D90=0,"",(D90/D$6/$A$11)))</f>
        <v/>
      </c>
      <c r="F90" s="16"/>
      <c r="G90" s="46" t="str">
        <f>IF(F90="","",IF(F90=0,"",(F90/F$6/$A$11)))</f>
        <v/>
      </c>
      <c r="H90" s="16"/>
      <c r="I90" s="46" t="str">
        <f>IF(H90="","",IF(H90=0,"",(H90/H$6/$A$11)))</f>
        <v/>
      </c>
      <c r="J90" s="250"/>
    </row>
    <row r="91" spans="1:10" ht="25.05" customHeight="1" x14ac:dyDescent="0.25">
      <c r="A91" s="108" t="s">
        <v>18</v>
      </c>
      <c r="B91" s="16"/>
      <c r="C91" s="129" t="str">
        <f>IF(B91="","",IF(B91=0,"",(B91/B$6/$A$11)))</f>
        <v/>
      </c>
      <c r="D91" s="16"/>
      <c r="E91" s="129" t="str">
        <f>IF(D91="","",IF(D91=0,"",(D91/D$6/$A$11)))</f>
        <v/>
      </c>
      <c r="F91" s="16"/>
      <c r="G91" s="46" t="str">
        <f>IF(F91="","",IF(F91=0,"",(F91/F$6/$A$11)))</f>
        <v/>
      </c>
      <c r="H91" s="16"/>
      <c r="I91" s="46" t="str">
        <f>IF(H91="","",IF(H91=0,"",(H91/H$6/$A$11)))</f>
        <v/>
      </c>
    </row>
    <row r="92" spans="1:10" s="6" customFormat="1" ht="25.05" customHeight="1" x14ac:dyDescent="0.25">
      <c r="A92" s="105" t="s">
        <v>117</v>
      </c>
      <c r="B92" s="55">
        <f>SUM(B89:B91)</f>
        <v>0</v>
      </c>
      <c r="C92" s="129" t="str">
        <f>IF(B92="","",IF(B92=0,"",(B92/B$6/$A$11)))</f>
        <v/>
      </c>
      <c r="D92" s="55">
        <f>SUM(D89:D91)</f>
        <v>0</v>
      </c>
      <c r="E92" s="129" t="str">
        <f>IF(D92="","",IF(D92=0,"",(D92/D$6/$A$11)))</f>
        <v/>
      </c>
      <c r="F92" s="55">
        <f>SUM(F89:F91)</f>
        <v>0</v>
      </c>
      <c r="G92" s="46" t="str">
        <f>IF(F92="","",IF(F92=0,"",(F92/F$6/$A$11)))</f>
        <v/>
      </c>
      <c r="H92" s="55">
        <f>SUM(H89:H91)</f>
        <v>0</v>
      </c>
      <c r="I92" s="46" t="str">
        <f>IF(H92="","",IF(H92=0,"",(H92/H$6/$A$11)))</f>
        <v/>
      </c>
      <c r="J92" s="250"/>
    </row>
    <row r="93" spans="1:10" s="6" customFormat="1" ht="35.4" customHeight="1" x14ac:dyDescent="0.25">
      <c r="A93" s="110" t="s">
        <v>128</v>
      </c>
      <c r="B93" s="14"/>
      <c r="C93" s="14"/>
      <c r="D93" s="14"/>
      <c r="E93" s="14"/>
      <c r="F93" s="14"/>
      <c r="G93" s="14"/>
      <c r="H93" s="14"/>
      <c r="I93" s="14"/>
      <c r="J93" s="250"/>
    </row>
    <row r="94" spans="1:10" s="6" customFormat="1" ht="25.05" customHeight="1" x14ac:dyDescent="0.25">
      <c r="A94" s="18" t="s">
        <v>460</v>
      </c>
      <c r="B94" s="16"/>
      <c r="C94" s="46" t="str">
        <f t="shared" ref="C94:C104" si="16">IF(B94="","",IF(B94=0,"",(B94/B$6/$A$11)))</f>
        <v/>
      </c>
      <c r="D94" s="205"/>
      <c r="E94" s="46" t="str">
        <f t="shared" ref="E94:E104" si="17">IF(D94="","",IF(D94=0,"",(D94/D$6/$A$11)))</f>
        <v/>
      </c>
      <c r="F94" s="205"/>
      <c r="G94" s="46" t="str">
        <f t="shared" ref="G94:G104" si="18">IF(F94="","",IF(F94=0,"",(F94/F$6/$A$11)))</f>
        <v/>
      </c>
      <c r="H94" s="16"/>
      <c r="I94" s="46" t="str">
        <f t="shared" ref="I94:I104" si="19">IF(H94="","",IF(H94=0,"",(H94/H$6/$A$11)))</f>
        <v/>
      </c>
      <c r="J94" s="250"/>
    </row>
    <row r="95" spans="1:10" s="6" customFormat="1" ht="25.05" customHeight="1" x14ac:dyDescent="0.25">
      <c r="A95" s="18" t="s">
        <v>45</v>
      </c>
      <c r="B95" s="16"/>
      <c r="C95" s="46" t="str">
        <f t="shared" si="16"/>
        <v/>
      </c>
      <c r="D95" s="205"/>
      <c r="E95" s="46" t="str">
        <f t="shared" si="17"/>
        <v/>
      </c>
      <c r="F95" s="205"/>
      <c r="G95" s="46" t="str">
        <f t="shared" si="18"/>
        <v/>
      </c>
      <c r="H95" s="16"/>
      <c r="I95" s="46" t="str">
        <f t="shared" si="19"/>
        <v/>
      </c>
      <c r="J95" s="250"/>
    </row>
    <row r="96" spans="1:10" s="6" customFormat="1" ht="25.05" customHeight="1" x14ac:dyDescent="0.25">
      <c r="A96" s="18" t="s">
        <v>119</v>
      </c>
      <c r="B96" s="16"/>
      <c r="C96" s="129" t="str">
        <f t="shared" si="16"/>
        <v/>
      </c>
      <c r="D96" s="16"/>
      <c r="E96" s="129" t="str">
        <f t="shared" si="17"/>
        <v/>
      </c>
      <c r="F96" s="16"/>
      <c r="G96" s="46" t="str">
        <f t="shared" si="18"/>
        <v/>
      </c>
      <c r="H96" s="16"/>
      <c r="I96" s="46" t="str">
        <f t="shared" si="19"/>
        <v/>
      </c>
      <c r="J96" s="250"/>
    </row>
    <row r="97" spans="1:10" s="6" customFormat="1" ht="25.05" customHeight="1" x14ac:dyDescent="0.25">
      <c r="A97" s="18" t="s">
        <v>17</v>
      </c>
      <c r="B97" s="16"/>
      <c r="C97" s="129" t="str">
        <f t="shared" si="16"/>
        <v/>
      </c>
      <c r="D97" s="16"/>
      <c r="E97" s="129" t="str">
        <f t="shared" si="17"/>
        <v/>
      </c>
      <c r="F97" s="16"/>
      <c r="G97" s="46" t="str">
        <f t="shared" si="18"/>
        <v/>
      </c>
      <c r="H97" s="16"/>
      <c r="I97" s="46" t="str">
        <f t="shared" si="19"/>
        <v/>
      </c>
      <c r="J97" s="250"/>
    </row>
    <row r="98" spans="1:10" s="6" customFormat="1" ht="25.05" customHeight="1" x14ac:dyDescent="0.25">
      <c r="A98" s="18" t="s">
        <v>428</v>
      </c>
      <c r="B98" s="16"/>
      <c r="C98" s="129" t="str">
        <f t="shared" si="16"/>
        <v/>
      </c>
      <c r="D98" s="16"/>
      <c r="E98" s="129" t="str">
        <f t="shared" si="17"/>
        <v/>
      </c>
      <c r="F98" s="16"/>
      <c r="G98" s="46" t="str">
        <f t="shared" si="18"/>
        <v/>
      </c>
      <c r="H98" s="16"/>
      <c r="I98" s="46" t="str">
        <f t="shared" si="19"/>
        <v/>
      </c>
      <c r="J98" s="250"/>
    </row>
    <row r="99" spans="1:10" s="6" customFormat="1" ht="25.05" customHeight="1" x14ac:dyDescent="0.25">
      <c r="A99" s="106" t="s">
        <v>126</v>
      </c>
      <c r="B99" s="22"/>
      <c r="C99" s="129" t="str">
        <f t="shared" si="16"/>
        <v/>
      </c>
      <c r="D99" s="22"/>
      <c r="E99" s="129" t="str">
        <f t="shared" si="17"/>
        <v/>
      </c>
      <c r="F99" s="16"/>
      <c r="G99" s="46" t="str">
        <f t="shared" si="18"/>
        <v/>
      </c>
      <c r="H99" s="16"/>
      <c r="I99" s="46" t="str">
        <f t="shared" si="19"/>
        <v/>
      </c>
      <c r="J99" s="250"/>
    </row>
    <row r="100" spans="1:10" s="6" customFormat="1" ht="25.05" customHeight="1" x14ac:dyDescent="0.25">
      <c r="A100" s="130" t="s">
        <v>129</v>
      </c>
      <c r="B100" s="55">
        <f>SUM(B94:B99)</f>
        <v>0</v>
      </c>
      <c r="C100" s="129" t="str">
        <f t="shared" si="16"/>
        <v/>
      </c>
      <c r="D100" s="55">
        <f>SUM(D94:D99)</f>
        <v>0</v>
      </c>
      <c r="E100" s="129" t="str">
        <f t="shared" si="17"/>
        <v/>
      </c>
      <c r="F100" s="55">
        <f>SUM(F94:F99)</f>
        <v>0</v>
      </c>
      <c r="G100" s="46" t="str">
        <f t="shared" si="18"/>
        <v/>
      </c>
      <c r="H100" s="55">
        <f>SUM(H94:H99)</f>
        <v>0</v>
      </c>
      <c r="I100" s="46" t="str">
        <f t="shared" si="19"/>
        <v/>
      </c>
      <c r="J100" s="250"/>
    </row>
    <row r="101" spans="1:10" s="6" customFormat="1" ht="34.200000000000003" customHeight="1" thickBot="1" x14ac:dyDescent="0.3">
      <c r="A101" s="107" t="s">
        <v>412</v>
      </c>
      <c r="B101" s="56">
        <f>B87+B100</f>
        <v>0</v>
      </c>
      <c r="C101" s="208" t="str">
        <f t="shared" si="16"/>
        <v/>
      </c>
      <c r="D101" s="56">
        <f>D87+D100</f>
        <v>0</v>
      </c>
      <c r="E101" s="208" t="str">
        <f t="shared" si="17"/>
        <v/>
      </c>
      <c r="F101" s="56">
        <f>F87+F100</f>
        <v>0</v>
      </c>
      <c r="G101" s="208" t="str">
        <f t="shared" si="18"/>
        <v/>
      </c>
      <c r="H101" s="56">
        <f>H87+H100</f>
        <v>0</v>
      </c>
      <c r="I101" s="208" t="str">
        <f t="shared" si="19"/>
        <v/>
      </c>
      <c r="J101" s="250"/>
    </row>
    <row r="102" spans="1:10" s="6" customFormat="1" ht="42.6" customHeight="1" thickTop="1" x14ac:dyDescent="0.25">
      <c r="A102" s="132" t="s">
        <v>130</v>
      </c>
      <c r="B102" s="167">
        <f>B67+B92-B101</f>
        <v>0</v>
      </c>
      <c r="C102" s="129" t="str">
        <f t="shared" si="16"/>
        <v/>
      </c>
      <c r="D102" s="167">
        <f>D67+D92-D101</f>
        <v>0</v>
      </c>
      <c r="E102" s="129" t="str">
        <f t="shared" si="17"/>
        <v/>
      </c>
      <c r="F102" s="167">
        <f>F67+F92-F101</f>
        <v>0</v>
      </c>
      <c r="G102" s="129" t="str">
        <f t="shared" si="18"/>
        <v/>
      </c>
      <c r="H102" s="167">
        <f>H67+H92-H101</f>
        <v>0</v>
      </c>
      <c r="I102" s="129" t="str">
        <f t="shared" si="19"/>
        <v/>
      </c>
      <c r="J102" s="250"/>
    </row>
    <row r="103" spans="1:10" s="6" customFormat="1" ht="34.200000000000003" customHeight="1" x14ac:dyDescent="0.25">
      <c r="A103" s="136" t="s">
        <v>131</v>
      </c>
      <c r="B103" s="16">
        <f>'Vuosi 2017'!B104</f>
        <v>0</v>
      </c>
      <c r="C103" s="129" t="str">
        <f t="shared" si="16"/>
        <v/>
      </c>
      <c r="D103" s="16">
        <f>'Vuosi 2017'!D104</f>
        <v>0</v>
      </c>
      <c r="E103" s="129" t="str">
        <f t="shared" si="17"/>
        <v/>
      </c>
      <c r="F103" s="16">
        <f>'Vuosi 2017'!F104</f>
        <v>0</v>
      </c>
      <c r="G103" s="46" t="str">
        <f t="shared" si="18"/>
        <v/>
      </c>
      <c r="H103" s="16">
        <f>'Vuosi 2017'!H104</f>
        <v>0</v>
      </c>
      <c r="I103" s="46" t="str">
        <f t="shared" si="19"/>
        <v/>
      </c>
      <c r="J103" s="250"/>
    </row>
    <row r="104" spans="1:10" s="9" customFormat="1" ht="34.200000000000003" customHeight="1" x14ac:dyDescent="0.25">
      <c r="A104" s="136" t="s">
        <v>317</v>
      </c>
      <c r="B104" s="165">
        <f>B102+B103</f>
        <v>0</v>
      </c>
      <c r="C104" s="129" t="str">
        <f t="shared" si="16"/>
        <v/>
      </c>
      <c r="D104" s="165">
        <f>D102+D103</f>
        <v>0</v>
      </c>
      <c r="E104" s="129" t="str">
        <f t="shared" si="17"/>
        <v/>
      </c>
      <c r="F104" s="165">
        <f>F102+F103</f>
        <v>0</v>
      </c>
      <c r="G104" s="46" t="str">
        <f t="shared" si="18"/>
        <v/>
      </c>
      <c r="H104" s="165">
        <f>H102+H103</f>
        <v>0</v>
      </c>
      <c r="I104" s="46" t="str">
        <f t="shared" si="19"/>
        <v/>
      </c>
      <c r="J104" s="250"/>
    </row>
    <row r="105" spans="1:10" s="51" customFormat="1" ht="72" customHeight="1" thickBot="1" x14ac:dyDescent="0.35">
      <c r="A105" s="196" t="s">
        <v>27</v>
      </c>
      <c r="B105" s="198"/>
      <c r="C105" s="198"/>
      <c r="D105" s="198"/>
      <c r="E105" s="198"/>
      <c r="F105" s="198"/>
      <c r="G105" s="198"/>
      <c r="H105" s="198"/>
      <c r="I105" s="209"/>
      <c r="J105" s="250"/>
    </row>
    <row r="106" spans="1:10" s="10" customFormat="1" ht="25.05" customHeight="1" thickTop="1" x14ac:dyDescent="0.25">
      <c r="A106" s="110" t="s">
        <v>14</v>
      </c>
      <c r="B106" s="14"/>
      <c r="C106" s="14"/>
      <c r="D106" s="14"/>
      <c r="E106" s="14"/>
      <c r="F106" s="14"/>
      <c r="G106" s="14"/>
      <c r="H106" s="14"/>
      <c r="I106" s="14"/>
      <c r="J106" s="250"/>
    </row>
    <row r="107" spans="1:10" s="10" customFormat="1" ht="33" customHeight="1" x14ac:dyDescent="0.25">
      <c r="A107" s="18" t="s">
        <v>318</v>
      </c>
      <c r="B107" s="22"/>
      <c r="C107" s="46" t="str">
        <f>IF(B107="","",IF(B107=0,"",(B107/B$6/$A$11)))</f>
        <v/>
      </c>
      <c r="D107" s="203"/>
      <c r="E107" s="46" t="str">
        <f>IF(D107="","",IF(D107=0,"",(D107/D$6/$A$11)))</f>
        <v/>
      </c>
      <c r="F107" s="203"/>
      <c r="G107" s="46" t="str">
        <f>IF(F107="","",IF(F107=0,"",(F107/F$6/$A$11)))</f>
        <v/>
      </c>
      <c r="H107" s="22"/>
      <c r="I107" s="46" t="str">
        <f>IF(H107="","",IF(H107=0,"",(H107/H$6/$A$11)))</f>
        <v/>
      </c>
      <c r="J107" s="254"/>
    </row>
    <row r="108" spans="1:10" s="10" customFormat="1" ht="33" customHeight="1" x14ac:dyDescent="0.25">
      <c r="A108" s="18" t="s">
        <v>319</v>
      </c>
      <c r="B108" s="16"/>
      <c r="C108" s="129" t="str">
        <f>IF(B108="","",IF(B108=0,"",(B108/B$6/$A$11)))</f>
        <v/>
      </c>
      <c r="D108" s="16"/>
      <c r="E108" s="46" t="str">
        <f>IF(D108="","",IF(D108=0,"",(D108/D$6/$A$11)))</f>
        <v/>
      </c>
      <c r="F108" s="16"/>
      <c r="G108" s="46" t="str">
        <f>IF(F108="","",IF(F108=0,"",(F108/F$6/$A$11)))</f>
        <v/>
      </c>
      <c r="H108" s="16"/>
      <c r="I108" s="46" t="str">
        <f>IF(H108="","",IF(H108=0,"",(H108/H$6/$A$11)))</f>
        <v/>
      </c>
      <c r="J108" s="250"/>
    </row>
    <row r="109" spans="1:10" s="10" customFormat="1" ht="33" customHeight="1" x14ac:dyDescent="0.25">
      <c r="A109" s="104" t="s">
        <v>132</v>
      </c>
      <c r="B109" s="16"/>
      <c r="C109" s="129" t="str">
        <f>IF(B109="","",IF(B109=0,"",(B109/B$6/$A$11)))</f>
        <v/>
      </c>
      <c r="D109" s="16"/>
      <c r="E109" s="46" t="str">
        <f>IF(D109="","",IF(D109=0,"",(D109/D$6/$A$11)))</f>
        <v/>
      </c>
      <c r="F109" s="16"/>
      <c r="G109" s="46" t="str">
        <f>IF(F109="","",IF(F109=0,"",(F109/F$6/$A$11)))</f>
        <v/>
      </c>
      <c r="H109" s="16"/>
      <c r="I109" s="46" t="str">
        <f>IF(H109="","",IF(H109=0,"",(H109/H$6/$A$11)))</f>
        <v/>
      </c>
      <c r="J109" s="250"/>
    </row>
    <row r="110" spans="1:10" s="10" customFormat="1" ht="25.05" customHeight="1" x14ac:dyDescent="0.25">
      <c r="A110" s="137" t="s">
        <v>320</v>
      </c>
      <c r="B110" s="55">
        <f>SUM(B107:B109)</f>
        <v>0</v>
      </c>
      <c r="C110" s="129" t="str">
        <f>IF(B110="","",IF(B110=0,"",(B110/B$6/$A$11)))</f>
        <v/>
      </c>
      <c r="D110" s="55">
        <f>SUM(D107:D109)</f>
        <v>0</v>
      </c>
      <c r="E110" s="46" t="str">
        <f>IF(D110="","",IF(D110=0,"",(D110/D$6/$A$11)))</f>
        <v/>
      </c>
      <c r="F110" s="55">
        <f>SUM(F107:F109)</f>
        <v>0</v>
      </c>
      <c r="G110" s="46" t="str">
        <f>IF(F110="","",IF(F110=0,"",(F110/F$6/$A$11)))</f>
        <v/>
      </c>
      <c r="H110" s="55">
        <f>SUM(H107:H109)</f>
        <v>0</v>
      </c>
      <c r="I110" s="46" t="str">
        <f>IF(H110="","",IF(H110=0,"",(H110/H$6/$A$11)))</f>
        <v/>
      </c>
      <c r="J110" s="250"/>
    </row>
    <row r="111" spans="1:10" s="10" customFormat="1" ht="34.200000000000003" customHeight="1" x14ac:dyDescent="0.25">
      <c r="A111" s="110" t="s">
        <v>15</v>
      </c>
      <c r="B111" s="14"/>
      <c r="C111" s="14"/>
      <c r="D111" s="14"/>
      <c r="E111" s="14"/>
      <c r="F111" s="14"/>
      <c r="G111" s="14"/>
      <c r="H111" s="14"/>
      <c r="I111" s="14"/>
      <c r="J111" s="250"/>
    </row>
    <row r="112" spans="1:10" s="11" customFormat="1" ht="25.05" customHeight="1" x14ac:dyDescent="0.25">
      <c r="A112" s="18" t="s">
        <v>321</v>
      </c>
      <c r="B112" s="22"/>
      <c r="C112" s="46" t="str">
        <f t="shared" ref="C112:C120" si="20">IF(B112="","",IF(B112=0,"",(B112/B$6/$A$11)))</f>
        <v/>
      </c>
      <c r="D112" s="203"/>
      <c r="E112" s="46" t="str">
        <f t="shared" ref="E112:E120" si="21">IF(D112="","",IF(D112=0,"",(D112/D$6/$A$11)))</f>
        <v/>
      </c>
      <c r="F112" s="203"/>
      <c r="G112" s="46" t="str">
        <f t="shared" ref="G112:G120" si="22">IF(F112="","",IF(F112=0,"",(F112/F$6/$A$11)))</f>
        <v/>
      </c>
      <c r="H112" s="22"/>
      <c r="I112" s="46" t="str">
        <f t="shared" ref="I112:I120" si="23">IF(H112="","",IF(H112=0,"",(H112/H$6/$A$11)))</f>
        <v/>
      </c>
      <c r="J112" s="250"/>
    </row>
    <row r="113" spans="1:10" s="4" customFormat="1" ht="25.05" customHeight="1" x14ac:dyDescent="0.25">
      <c r="A113" s="18" t="s">
        <v>310</v>
      </c>
      <c r="B113" s="22"/>
      <c r="C113" s="129" t="str">
        <f t="shared" si="20"/>
        <v/>
      </c>
      <c r="D113" s="22"/>
      <c r="E113" s="46" t="str">
        <f t="shared" si="21"/>
        <v/>
      </c>
      <c r="F113" s="22"/>
      <c r="G113" s="46" t="str">
        <f t="shared" si="22"/>
        <v/>
      </c>
      <c r="H113" s="22"/>
      <c r="I113" s="46" t="str">
        <f t="shared" si="23"/>
        <v/>
      </c>
      <c r="J113" s="250"/>
    </row>
    <row r="114" spans="1:10" s="6" customFormat="1" ht="25.05" customHeight="1" x14ac:dyDescent="0.25">
      <c r="A114" s="18" t="s">
        <v>29</v>
      </c>
      <c r="B114" s="16"/>
      <c r="C114" s="129" t="str">
        <f t="shared" si="20"/>
        <v/>
      </c>
      <c r="D114" s="16"/>
      <c r="E114" s="46" t="str">
        <f t="shared" si="21"/>
        <v/>
      </c>
      <c r="F114" s="16"/>
      <c r="G114" s="46" t="str">
        <f t="shared" si="22"/>
        <v/>
      </c>
      <c r="H114" s="16"/>
      <c r="I114" s="46" t="str">
        <f t="shared" si="23"/>
        <v/>
      </c>
      <c r="J114" s="250"/>
    </row>
    <row r="115" spans="1:10" s="6" customFormat="1" ht="25.05" customHeight="1" x14ac:dyDescent="0.25">
      <c r="A115" s="18" t="s">
        <v>133</v>
      </c>
      <c r="B115" s="16"/>
      <c r="C115" s="129" t="str">
        <f t="shared" si="20"/>
        <v/>
      </c>
      <c r="D115" s="16"/>
      <c r="E115" s="46" t="str">
        <f t="shared" si="21"/>
        <v/>
      </c>
      <c r="F115" s="16"/>
      <c r="G115" s="46" t="str">
        <f t="shared" si="22"/>
        <v/>
      </c>
      <c r="H115" s="16"/>
      <c r="I115" s="46" t="str">
        <f t="shared" si="23"/>
        <v/>
      </c>
      <c r="J115" s="250"/>
    </row>
    <row r="116" spans="1:10" s="6" customFormat="1" ht="25.05" customHeight="1" x14ac:dyDescent="0.25">
      <c r="A116" s="111" t="s">
        <v>126</v>
      </c>
      <c r="B116" s="22"/>
      <c r="C116" s="129" t="str">
        <f t="shared" si="20"/>
        <v/>
      </c>
      <c r="D116" s="22"/>
      <c r="E116" s="46" t="str">
        <f t="shared" si="21"/>
        <v/>
      </c>
      <c r="F116" s="22"/>
      <c r="G116" s="46" t="str">
        <f t="shared" si="22"/>
        <v/>
      </c>
      <c r="H116" s="22"/>
      <c r="I116" s="46" t="str">
        <f t="shared" si="23"/>
        <v/>
      </c>
      <c r="J116" s="254"/>
    </row>
    <row r="117" spans="1:10" ht="25.05" customHeight="1" thickBot="1" x14ac:dyDescent="0.3">
      <c r="A117" s="112" t="s">
        <v>322</v>
      </c>
      <c r="B117" s="56">
        <f>SUM(B112:B116)</f>
        <v>0</v>
      </c>
      <c r="C117" s="129"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31" t="s">
        <v>134</v>
      </c>
      <c r="B118" s="163">
        <f>B110-B117</f>
        <v>0</v>
      </c>
      <c r="C118" s="129" t="str">
        <f t="shared" si="20"/>
        <v/>
      </c>
      <c r="D118" s="163">
        <f>D110-D117</f>
        <v>0</v>
      </c>
      <c r="E118" s="46" t="str">
        <f t="shared" si="21"/>
        <v/>
      </c>
      <c r="F118" s="163">
        <f>F110-F117</f>
        <v>0</v>
      </c>
      <c r="G118" s="46" t="str">
        <f t="shared" si="22"/>
        <v/>
      </c>
      <c r="H118" s="163">
        <f>H110-H117</f>
        <v>0</v>
      </c>
      <c r="I118" s="46" t="str">
        <f t="shared" si="23"/>
        <v/>
      </c>
      <c r="J118" s="250"/>
    </row>
    <row r="119" spans="1:10" s="6" customFormat="1" ht="35.4" customHeight="1" x14ac:dyDescent="0.25">
      <c r="A119" s="135" t="s">
        <v>135</v>
      </c>
      <c r="B119" s="16">
        <f>'Vuosi 2017'!B120</f>
        <v>0</v>
      </c>
      <c r="C119" s="129" t="str">
        <f t="shared" si="20"/>
        <v/>
      </c>
      <c r="D119" s="16">
        <f>'Vuosi 2017'!D120</f>
        <v>0</v>
      </c>
      <c r="E119" s="46" t="str">
        <f t="shared" si="21"/>
        <v/>
      </c>
      <c r="F119" s="16">
        <f>'Vuosi 2017'!F120</f>
        <v>0</v>
      </c>
      <c r="G119" s="46" t="str">
        <f t="shared" si="22"/>
        <v/>
      </c>
      <c r="H119" s="16">
        <f>'Vuosi 2017'!H120</f>
        <v>0</v>
      </c>
      <c r="I119" s="46" t="str">
        <f t="shared" si="23"/>
        <v/>
      </c>
      <c r="J119" s="250"/>
    </row>
    <row r="120" spans="1:10" s="6" customFormat="1" ht="35.4" customHeight="1" x14ac:dyDescent="0.25">
      <c r="A120" s="135" t="s">
        <v>136</v>
      </c>
      <c r="B120" s="164">
        <f>B118+B119</f>
        <v>0</v>
      </c>
      <c r="C120" s="129" t="str">
        <f t="shared" si="20"/>
        <v/>
      </c>
      <c r="D120" s="165">
        <f>D118+D119</f>
        <v>0</v>
      </c>
      <c r="E120" s="46" t="str">
        <f t="shared" si="21"/>
        <v/>
      </c>
      <c r="F120" s="165">
        <f>F118+F119</f>
        <v>0</v>
      </c>
      <c r="G120" s="46" t="str">
        <f t="shared" si="22"/>
        <v/>
      </c>
      <c r="H120" s="165">
        <f>H118+H119</f>
        <v>0</v>
      </c>
      <c r="I120" s="46" t="str">
        <f t="shared" si="23"/>
        <v/>
      </c>
      <c r="J120" s="250"/>
    </row>
    <row r="121" spans="1:10" s="57" customFormat="1" ht="61.2" customHeight="1" thickBot="1" x14ac:dyDescent="0.35">
      <c r="A121" s="196" t="s">
        <v>137</v>
      </c>
      <c r="B121" s="198"/>
      <c r="C121" s="198"/>
      <c r="D121" s="198"/>
      <c r="E121" s="198"/>
      <c r="F121" s="198"/>
      <c r="G121" s="198"/>
      <c r="H121" s="198"/>
      <c r="I121" s="198"/>
      <c r="J121" s="250"/>
    </row>
    <row r="122" spans="1:10" s="7" customFormat="1" ht="25.05" customHeight="1" thickTop="1" x14ac:dyDescent="0.25">
      <c r="A122" s="110" t="s">
        <v>14</v>
      </c>
      <c r="B122" s="14"/>
      <c r="C122" s="14"/>
      <c r="D122" s="14"/>
      <c r="E122" s="14"/>
      <c r="F122" s="14"/>
      <c r="G122" s="14"/>
      <c r="H122" s="14"/>
      <c r="I122" s="14"/>
      <c r="J122" s="250"/>
    </row>
    <row r="123" spans="1:10" s="12" customFormat="1" ht="25.05" customHeight="1" x14ac:dyDescent="0.25">
      <c r="A123" s="18" t="s">
        <v>323</v>
      </c>
      <c r="B123" s="22"/>
      <c r="C123" s="46" t="str">
        <f>IF(B123="","",IF(B123=0,"",(B123/B$6/$A$11)))</f>
        <v/>
      </c>
      <c r="D123" s="203"/>
      <c r="E123" s="46" t="str">
        <f>IF(D123="","",IF(D123=0,"",(D123/D$6/$A$11)))</f>
        <v/>
      </c>
      <c r="F123" s="203"/>
      <c r="G123" s="46" t="str">
        <f>IF(F123="","",IF(F123=0,"",(F123/F$6/$A$11)))</f>
        <v/>
      </c>
      <c r="H123" s="22"/>
      <c r="I123" s="46" t="str">
        <f>IF(H123="","",IF(H123=0,"",(H123/H$6/$A$11)))</f>
        <v/>
      </c>
      <c r="J123" s="250"/>
    </row>
    <row r="124" spans="1:10" s="4" customFormat="1" ht="25.05" customHeight="1" x14ac:dyDescent="0.25">
      <c r="A124" s="18" t="s">
        <v>324</v>
      </c>
      <c r="B124" s="16"/>
      <c r="C124" s="129" t="str">
        <f>IF(B124="","",IF(B124=0,"",(B124/B$6/$A$11)))</f>
        <v/>
      </c>
      <c r="D124" s="16"/>
      <c r="E124" s="46" t="str">
        <f>IF(D124="","",IF(D124=0,"",(D124/D$6/$A$11)))</f>
        <v/>
      </c>
      <c r="F124" s="16"/>
      <c r="G124" s="46" t="str">
        <f>IF(F124="","",IF(F124=0,"",(F124/F$6/$A$11)))</f>
        <v/>
      </c>
      <c r="H124" s="16"/>
      <c r="I124" s="46" t="str">
        <f>IF(H124="","",IF(H124=0,"",(H124/H$6/$A$11)))</f>
        <v/>
      </c>
      <c r="J124" s="250"/>
    </row>
    <row r="125" spans="1:10" s="6" customFormat="1" ht="25.05" customHeight="1" x14ac:dyDescent="0.25">
      <c r="A125" s="18" t="s">
        <v>138</v>
      </c>
      <c r="B125" s="16"/>
      <c r="C125" s="129" t="str">
        <f>IF(B125="","",IF(B125=0,"",(B125/B$6/$A$11)))</f>
        <v/>
      </c>
      <c r="D125" s="16"/>
      <c r="E125" s="46" t="str">
        <f>IF(D125="","",IF(D125=0,"",(D125/D$6/$A$11)))</f>
        <v/>
      </c>
      <c r="F125" s="16"/>
      <c r="G125" s="46" t="str">
        <f>IF(F125="","",IF(F125=0,"",(F125/F$6/$A$11)))</f>
        <v/>
      </c>
      <c r="H125" s="16"/>
      <c r="I125" s="46" t="str">
        <f>IF(H125="","",IF(H125=0,"",(H125/H$6/$A$11)))</f>
        <v/>
      </c>
      <c r="J125" s="250"/>
    </row>
    <row r="126" spans="1:10" s="6" customFormat="1" ht="39" customHeight="1" x14ac:dyDescent="0.25">
      <c r="A126" s="104" t="s">
        <v>141</v>
      </c>
      <c r="B126" s="16"/>
      <c r="C126" s="129" t="str">
        <f>IF(B126="","",IF(B126=0,"",(B126/B$6/$A$11)))</f>
        <v/>
      </c>
      <c r="D126" s="16"/>
      <c r="E126" s="46" t="str">
        <f>IF(D126="","",IF(D126=0,"",(D126/D$6/$A$11)))</f>
        <v/>
      </c>
      <c r="F126" s="16"/>
      <c r="G126" s="46" t="str">
        <f>IF(F126="","",IF(F126=0,"",(F126/F$6/$A$11)))</f>
        <v/>
      </c>
      <c r="H126" s="16"/>
      <c r="I126" s="46" t="str">
        <f>IF(H126="","",IF(H126=0,"",(H126/H$6/$A$11)))</f>
        <v/>
      </c>
      <c r="J126" s="250"/>
    </row>
    <row r="127" spans="1:10" s="6" customFormat="1" ht="25.05" customHeight="1" x14ac:dyDescent="0.25">
      <c r="A127" s="137" t="s">
        <v>320</v>
      </c>
      <c r="B127" s="55">
        <f>SUM(B123:B126)</f>
        <v>0</v>
      </c>
      <c r="C127" s="129" t="str">
        <f>IF(B127="","",IF(B127=0,"",(B127/B$6/$A$11)))</f>
        <v/>
      </c>
      <c r="D127" s="55">
        <f>SUM(D123:D126)</f>
        <v>0</v>
      </c>
      <c r="E127" s="46" t="str">
        <f>IF(D127="","",IF(D127=0,"",(D127/D$6/$A$11)))</f>
        <v/>
      </c>
      <c r="F127" s="55">
        <f>SUM(F123:F126)</f>
        <v>0</v>
      </c>
      <c r="G127" s="46" t="str">
        <f>IF(F127="","",IF(F127=0,"",(F127/F$6/$A$11)))</f>
        <v/>
      </c>
      <c r="H127" s="55">
        <f>SUM(H123:H126)</f>
        <v>0</v>
      </c>
      <c r="I127" s="46" t="str">
        <f>IF(H127="","",IF(H127=0,"",(H127/H$6/$A$11)))</f>
        <v/>
      </c>
      <c r="J127" s="250"/>
    </row>
    <row r="128" spans="1:10" s="12" customFormat="1" ht="35.4" customHeight="1" x14ac:dyDescent="0.25">
      <c r="A128" s="110" t="s">
        <v>15</v>
      </c>
      <c r="B128" s="14"/>
      <c r="C128" s="14"/>
      <c r="D128" s="14"/>
      <c r="E128" s="14"/>
      <c r="F128" s="14"/>
      <c r="G128" s="14"/>
      <c r="H128" s="14"/>
      <c r="I128" s="14"/>
      <c r="J128" s="250"/>
    </row>
    <row r="129" spans="1:11" s="4" customFormat="1" ht="25.05" customHeight="1" x14ac:dyDescent="0.25">
      <c r="A129" s="18" t="s">
        <v>119</v>
      </c>
      <c r="B129" s="16"/>
      <c r="C129" s="46" t="str">
        <f t="shared" ref="C129:C136" si="24">IF(B129="","",IF(B129=0,"",(B129/B$6/$A$11)))</f>
        <v/>
      </c>
      <c r="D129" s="205"/>
      <c r="E129" s="46" t="str">
        <f t="shared" ref="E129:E136" si="25">IF(D129="","",IF(D129=0,"",(D129/D$6/$A$11)))</f>
        <v/>
      </c>
      <c r="F129" s="205"/>
      <c r="G129" s="46" t="str">
        <f t="shared" ref="G129:G136" si="26">IF(F129="","",IF(F129=0,"",(F129/F$6/$A$11)))</f>
        <v/>
      </c>
      <c r="H129" s="16"/>
      <c r="I129" s="46" t="str">
        <f t="shared" ref="I129:I136" si="27">IF(H129="","",IF(H129=0,"",(H129/H$6/$A$11)))</f>
        <v/>
      </c>
      <c r="J129" s="250"/>
    </row>
    <row r="130" spans="1:11" s="6" customFormat="1" ht="25.05" customHeight="1" x14ac:dyDescent="0.25">
      <c r="A130" s="18" t="s">
        <v>325</v>
      </c>
      <c r="B130" s="16"/>
      <c r="C130" s="129" t="str">
        <f t="shared" si="24"/>
        <v/>
      </c>
      <c r="D130" s="16"/>
      <c r="E130" s="46" t="str">
        <f t="shared" si="25"/>
        <v/>
      </c>
      <c r="F130" s="16"/>
      <c r="G130" s="46" t="str">
        <f t="shared" si="26"/>
        <v/>
      </c>
      <c r="H130" s="16"/>
      <c r="I130" s="46" t="str">
        <f t="shared" si="27"/>
        <v/>
      </c>
      <c r="J130" s="250"/>
    </row>
    <row r="131" spans="1:11" s="6" customFormat="1" ht="25.05" customHeight="1" x14ac:dyDescent="0.25">
      <c r="A131" s="18" t="s">
        <v>133</v>
      </c>
      <c r="B131" s="16"/>
      <c r="C131" s="129" t="str">
        <f t="shared" si="24"/>
        <v/>
      </c>
      <c r="D131" s="16"/>
      <c r="E131" s="46" t="str">
        <f t="shared" si="25"/>
        <v/>
      </c>
      <c r="F131" s="16"/>
      <c r="G131" s="46" t="str">
        <f t="shared" si="26"/>
        <v/>
      </c>
      <c r="H131" s="16"/>
      <c r="I131" s="46" t="str">
        <f t="shared" si="27"/>
        <v/>
      </c>
      <c r="J131" s="250"/>
    </row>
    <row r="132" spans="1:11" s="12" customFormat="1" ht="25.05" customHeight="1" x14ac:dyDescent="0.25">
      <c r="A132" s="108" t="s">
        <v>126</v>
      </c>
      <c r="B132" s="22"/>
      <c r="C132" s="129" t="str">
        <f t="shared" si="24"/>
        <v/>
      </c>
      <c r="D132" s="22"/>
      <c r="E132" s="46" t="str">
        <f t="shared" si="25"/>
        <v/>
      </c>
      <c r="F132" s="22"/>
      <c r="G132" s="46" t="str">
        <f t="shared" si="26"/>
        <v/>
      </c>
      <c r="H132" s="22"/>
      <c r="I132" s="46" t="str">
        <f t="shared" si="27"/>
        <v/>
      </c>
      <c r="J132" s="250"/>
    </row>
    <row r="133" spans="1:11" s="4" customFormat="1" ht="25.05" customHeight="1" thickBot="1" x14ac:dyDescent="0.3">
      <c r="A133" s="112" t="s">
        <v>322</v>
      </c>
      <c r="B133" s="56">
        <f>SUM(B129:B132)</f>
        <v>0</v>
      </c>
      <c r="C133" s="208" t="str">
        <f t="shared" si="24"/>
        <v/>
      </c>
      <c r="D133" s="56">
        <f>SUM(D129:D132)</f>
        <v>0</v>
      </c>
      <c r="E133" s="208" t="str">
        <f t="shared" si="25"/>
        <v/>
      </c>
      <c r="F133" s="56">
        <f>SUM(F129:F132)</f>
        <v>0</v>
      </c>
      <c r="G133" s="208" t="str">
        <f t="shared" si="26"/>
        <v/>
      </c>
      <c r="H133" s="56">
        <f>SUM(H129:H132)</f>
        <v>0</v>
      </c>
      <c r="I133" s="208" t="str">
        <f t="shared" si="27"/>
        <v/>
      </c>
      <c r="J133" s="250"/>
    </row>
    <row r="134" spans="1:11" s="6" customFormat="1" ht="34.200000000000003" customHeight="1" thickTop="1" x14ac:dyDescent="0.25">
      <c r="A134" s="131" t="s">
        <v>139</v>
      </c>
      <c r="B134" s="163">
        <f>B127-B133</f>
        <v>0</v>
      </c>
      <c r="C134" s="129" t="str">
        <f t="shared" si="24"/>
        <v/>
      </c>
      <c r="D134" s="163">
        <f>D127-D133</f>
        <v>0</v>
      </c>
      <c r="E134" s="129" t="str">
        <f t="shared" si="25"/>
        <v/>
      </c>
      <c r="F134" s="163">
        <f>F127-F133</f>
        <v>0</v>
      </c>
      <c r="G134" s="129" t="str">
        <f t="shared" si="26"/>
        <v/>
      </c>
      <c r="H134" s="163">
        <f>H127-H133</f>
        <v>0</v>
      </c>
      <c r="I134" s="129" t="str">
        <f t="shared" si="27"/>
        <v/>
      </c>
      <c r="J134" s="250"/>
    </row>
    <row r="135" spans="1:11" s="6" customFormat="1" ht="36" customHeight="1" x14ac:dyDescent="0.25">
      <c r="A135" s="134" t="s">
        <v>326</v>
      </c>
      <c r="B135" s="21">
        <f>'Vuosi 2017'!B136</f>
        <v>0</v>
      </c>
      <c r="C135" s="129" t="str">
        <f t="shared" si="24"/>
        <v/>
      </c>
      <c r="D135" s="21">
        <f>'Vuosi 2017'!D136</f>
        <v>0</v>
      </c>
      <c r="E135" s="46" t="str">
        <f t="shared" si="25"/>
        <v/>
      </c>
      <c r="F135" s="21">
        <f>'Vuosi 2017'!F136</f>
        <v>0</v>
      </c>
      <c r="G135" s="46" t="str">
        <f t="shared" si="26"/>
        <v/>
      </c>
      <c r="H135" s="21">
        <f>'Vuosi 2017'!H136</f>
        <v>0</v>
      </c>
      <c r="I135" s="46" t="str">
        <f t="shared" si="27"/>
        <v/>
      </c>
      <c r="J135" s="250"/>
    </row>
    <row r="136" spans="1:11" s="6" customFormat="1" ht="36" customHeight="1" x14ac:dyDescent="0.25">
      <c r="A136" s="134" t="s">
        <v>327</v>
      </c>
      <c r="B136" s="164">
        <f>B134+B135</f>
        <v>0</v>
      </c>
      <c r="C136" s="129" t="str">
        <f t="shared" si="24"/>
        <v/>
      </c>
      <c r="D136" s="165">
        <f>D134+D135</f>
        <v>0</v>
      </c>
      <c r="E136" s="46" t="str">
        <f t="shared" si="25"/>
        <v/>
      </c>
      <c r="F136" s="165">
        <f>F134+F135</f>
        <v>0</v>
      </c>
      <c r="G136" s="46" t="str">
        <f t="shared" si="26"/>
        <v/>
      </c>
      <c r="H136" s="165">
        <f>H134+H135</f>
        <v>0</v>
      </c>
      <c r="I136" s="46" t="str">
        <f t="shared" si="27"/>
        <v/>
      </c>
      <c r="J136" s="250"/>
    </row>
    <row r="137" spans="1:11" s="57" customFormat="1" ht="64.8" customHeight="1" thickBot="1" x14ac:dyDescent="0.35">
      <c r="A137" s="196" t="s">
        <v>140</v>
      </c>
      <c r="B137" s="198"/>
      <c r="C137" s="198"/>
      <c r="D137" s="198"/>
      <c r="E137" s="198"/>
      <c r="F137" s="198"/>
      <c r="G137" s="198"/>
      <c r="H137" s="198"/>
      <c r="I137" s="198"/>
      <c r="J137" s="250"/>
    </row>
    <row r="138" spans="1:11" ht="25.05" customHeight="1" thickTop="1" x14ac:dyDescent="0.25">
      <c r="A138" s="110" t="s">
        <v>14</v>
      </c>
      <c r="B138" s="14"/>
      <c r="C138" s="14"/>
      <c r="D138" s="14"/>
      <c r="E138" s="14"/>
      <c r="F138" s="14"/>
      <c r="G138" s="14"/>
      <c r="H138" s="14"/>
      <c r="I138" s="14"/>
      <c r="K138" s="5"/>
    </row>
    <row r="139" spans="1:11" s="6" customFormat="1" ht="25.05" customHeight="1" x14ac:dyDescent="0.25">
      <c r="A139" s="18" t="s">
        <v>328</v>
      </c>
      <c r="B139" s="16"/>
      <c r="C139" s="46" t="str">
        <f>IF(B139="","",IF(B139=0,"",(B139/B$6/$A$11)))</f>
        <v/>
      </c>
      <c r="D139" s="205"/>
      <c r="E139" s="46" t="str">
        <f>IF(D139="","",IF(D139=0,"",(D139/D$6/$A$11)))</f>
        <v/>
      </c>
      <c r="F139" s="205"/>
      <c r="G139" s="46" t="str">
        <f>IF(F139="","",IF(F139=0,"",(F139/F$6/$A$11)))</f>
        <v/>
      </c>
      <c r="H139" s="16"/>
      <c r="I139" s="46" t="str">
        <f>IF(H139="","",IF(H139=0,"",(H139/H$6/$A$11)))</f>
        <v/>
      </c>
      <c r="J139" s="250"/>
    </row>
    <row r="140" spans="1:11" s="6" customFormat="1" ht="25.05" customHeight="1" x14ac:dyDescent="0.25">
      <c r="A140" s="18" t="s">
        <v>329</v>
      </c>
      <c r="B140" s="16"/>
      <c r="C140" s="129" t="str">
        <f>IF(B140="","",IF(B140=0,"",(B140/B$6/$A$11)))</f>
        <v/>
      </c>
      <c r="D140" s="16"/>
      <c r="E140" s="46" t="str">
        <f>IF(D140="","",IF(D140=0,"",(D140/D$6/$A$11)))</f>
        <v/>
      </c>
      <c r="F140" s="16"/>
      <c r="G140" s="46" t="str">
        <f>IF(F140="","",IF(F140=0,"",(F140/F$6/$A$11)))</f>
        <v/>
      </c>
      <c r="H140" s="16"/>
      <c r="I140" s="46" t="str">
        <f>IF(H140="","",IF(H140=0,"",(H140/H$6/$A$11)))</f>
        <v/>
      </c>
      <c r="J140" s="250"/>
    </row>
    <row r="141" spans="1:11" ht="25.05" customHeight="1" x14ac:dyDescent="0.25">
      <c r="A141" s="18" t="s">
        <v>138</v>
      </c>
      <c r="B141" s="16"/>
      <c r="C141" s="129"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4" t="s">
        <v>141</v>
      </c>
      <c r="B142" s="16"/>
      <c r="C142" s="129" t="str">
        <f>IF(B142="","",IF(B142=0,"",(B142/B$6/$A$11)))</f>
        <v/>
      </c>
      <c r="D142" s="16"/>
      <c r="E142" s="46" t="str">
        <f>IF(D142="","",IF(D142=0,"",(D142/D$6/$A$11)))</f>
        <v/>
      </c>
      <c r="F142" s="16"/>
      <c r="G142" s="46" t="str">
        <f>IF(F142="","",IF(F142=0,"",(F142/F$6/$A$11)))</f>
        <v/>
      </c>
      <c r="H142" s="16"/>
      <c r="I142" s="46" t="str">
        <f>IF(H142="","",IF(H142=0,"",(H142/H$6/$A$11)))</f>
        <v/>
      </c>
      <c r="J142" s="250"/>
    </row>
    <row r="143" spans="1:11" s="6" customFormat="1" ht="25.05" customHeight="1" x14ac:dyDescent="0.25">
      <c r="A143" s="137" t="s">
        <v>320</v>
      </c>
      <c r="B143" s="55">
        <f>SUM(B139:B142)</f>
        <v>0</v>
      </c>
      <c r="C143" s="129" t="str">
        <f>IF(B143="","",IF(B143=0,"",(B143/B$6/$A$11)))</f>
        <v/>
      </c>
      <c r="D143" s="55">
        <f>SUM(D139:D142)</f>
        <v>0</v>
      </c>
      <c r="E143" s="46" t="str">
        <f>IF(D143="","",IF(D143=0,"",(D143/D$6/$A$11)))</f>
        <v/>
      </c>
      <c r="F143" s="55">
        <f>SUM(F139:F142)</f>
        <v>0</v>
      </c>
      <c r="G143" s="46" t="str">
        <f>IF(F143="","",IF(F143=0,"",(F143/F$6/$A$11)))</f>
        <v/>
      </c>
      <c r="H143" s="55">
        <f>SUM(H139:H142)</f>
        <v>0</v>
      </c>
      <c r="I143" s="46" t="str">
        <f>IF(H143="","",IF(H143=0,"",(H143/H$6/$A$11)))</f>
        <v/>
      </c>
      <c r="J143" s="250"/>
    </row>
    <row r="144" spans="1:11" s="6" customFormat="1" ht="25.05" customHeight="1" x14ac:dyDescent="0.25">
      <c r="A144" s="110" t="s">
        <v>15</v>
      </c>
      <c r="B144" s="15"/>
      <c r="C144" s="58" t="str">
        <f>IF(B144="","",IF(B144=0,"",(B144/$B$14/#REF!)))</f>
        <v/>
      </c>
      <c r="D144" s="15"/>
      <c r="E144" s="58" t="str">
        <f>IF(D144="","",IF(D144=0,"",(D144/$B$14/#REF!)))</f>
        <v/>
      </c>
      <c r="F144" s="15"/>
      <c r="G144" s="58" t="str">
        <f>IF(F144="","",IF(F144=0,"",(F144/$B$14/#REF!)))</f>
        <v/>
      </c>
      <c r="H144" s="15"/>
      <c r="I144" s="58" t="str">
        <f>IF(H144="","",IF(H144=0,"",(H144/$B$14/#REF!)))</f>
        <v/>
      </c>
      <c r="J144" s="250"/>
    </row>
    <row r="145" spans="1:10" s="6" customFormat="1" ht="25.05" customHeight="1" x14ac:dyDescent="0.25">
      <c r="A145" s="18" t="s">
        <v>262</v>
      </c>
      <c r="B145" s="16"/>
      <c r="C145" s="46" t="str">
        <f t="shared" ref="C145:C151" si="28">IF(B145="","",IF(B145=0,"",(B145/B$6/$A$11)))</f>
        <v/>
      </c>
      <c r="D145" s="16"/>
      <c r="E145" s="46" t="str">
        <f t="shared" ref="E145:E151" si="29">IF(D145="","",IF(D145=0,"",(D145/D$6/$A$11)))</f>
        <v/>
      </c>
      <c r="F145" s="16"/>
      <c r="G145" s="46" t="str">
        <f t="shared" ref="G145:G151" si="30">IF(F145="","",IF(F145=0,"",(F145/F$6/$A$11)))</f>
        <v/>
      </c>
      <c r="H145" s="16"/>
      <c r="I145" s="46" t="str">
        <f t="shared" ref="I145:I151" si="31">IF(H145="","",IF(H145=0,"",(H145/H$6/$A$11)))</f>
        <v/>
      </c>
      <c r="J145" s="250"/>
    </row>
    <row r="146" spans="1:10" s="6" customFormat="1" ht="25.05" customHeight="1" x14ac:dyDescent="0.25">
      <c r="A146" s="18" t="s">
        <v>133</v>
      </c>
      <c r="B146" s="16"/>
      <c r="C146" s="129" t="str">
        <f t="shared" si="28"/>
        <v/>
      </c>
      <c r="D146" s="16"/>
      <c r="E146" s="46" t="str">
        <f t="shared" si="29"/>
        <v/>
      </c>
      <c r="F146" s="16"/>
      <c r="G146" s="46" t="str">
        <f t="shared" si="30"/>
        <v/>
      </c>
      <c r="H146" s="16"/>
      <c r="I146" s="46" t="str">
        <f t="shared" si="31"/>
        <v/>
      </c>
      <c r="J146" s="250"/>
    </row>
    <row r="147" spans="1:10" s="6" customFormat="1" ht="25.05" customHeight="1" x14ac:dyDescent="0.25">
      <c r="A147" s="108" t="s">
        <v>126</v>
      </c>
      <c r="B147" s="22"/>
      <c r="C147" s="129" t="str">
        <f t="shared" si="28"/>
        <v/>
      </c>
      <c r="D147" s="22"/>
      <c r="E147" s="46" t="str">
        <f t="shared" si="29"/>
        <v/>
      </c>
      <c r="F147" s="22"/>
      <c r="G147" s="46" t="str">
        <f t="shared" si="30"/>
        <v/>
      </c>
      <c r="H147" s="22"/>
      <c r="I147" s="46" t="str">
        <f t="shared" si="31"/>
        <v/>
      </c>
      <c r="J147" s="250"/>
    </row>
    <row r="148" spans="1:10" s="6" customFormat="1" ht="25.05" customHeight="1" thickBot="1" x14ac:dyDescent="0.3">
      <c r="A148" s="112" t="s">
        <v>322</v>
      </c>
      <c r="B148" s="56">
        <f>SUM(B145:B147)</f>
        <v>0</v>
      </c>
      <c r="C148" s="208" t="str">
        <f t="shared" si="28"/>
        <v/>
      </c>
      <c r="D148" s="56">
        <f>SUM(D145:D147)</f>
        <v>0</v>
      </c>
      <c r="E148" s="208" t="str">
        <f t="shared" si="29"/>
        <v/>
      </c>
      <c r="F148" s="56">
        <f>SUM(F145:F147)</f>
        <v>0</v>
      </c>
      <c r="G148" s="208" t="str">
        <f t="shared" si="30"/>
        <v/>
      </c>
      <c r="H148" s="56">
        <f>SUM(H145:H147)</f>
        <v>0</v>
      </c>
      <c r="I148" s="208" t="str">
        <f t="shared" si="31"/>
        <v/>
      </c>
      <c r="J148" s="250"/>
    </row>
    <row r="149" spans="1:10" s="6" customFormat="1" ht="32.4" customHeight="1" thickTop="1" x14ac:dyDescent="0.25">
      <c r="A149" s="131" t="s">
        <v>142</v>
      </c>
      <c r="B149" s="163">
        <f>B143-B148</f>
        <v>0</v>
      </c>
      <c r="C149" s="129" t="str">
        <f t="shared" si="28"/>
        <v/>
      </c>
      <c r="D149" s="163">
        <f>D143-D148</f>
        <v>0</v>
      </c>
      <c r="E149" s="129" t="str">
        <f t="shared" si="29"/>
        <v/>
      </c>
      <c r="F149" s="163">
        <f>F143-F148</f>
        <v>0</v>
      </c>
      <c r="G149" s="129" t="str">
        <f t="shared" si="30"/>
        <v/>
      </c>
      <c r="H149" s="163">
        <f>H143-H148</f>
        <v>0</v>
      </c>
      <c r="I149" s="129" t="str">
        <f t="shared" si="31"/>
        <v/>
      </c>
      <c r="J149" s="250"/>
    </row>
    <row r="150" spans="1:10" s="6" customFormat="1" ht="32.4" customHeight="1" x14ac:dyDescent="0.25">
      <c r="A150" s="134" t="s">
        <v>143</v>
      </c>
      <c r="B150" s="16">
        <f>'Vuosi 2017'!B151</f>
        <v>0</v>
      </c>
      <c r="C150" s="129" t="str">
        <f t="shared" si="28"/>
        <v/>
      </c>
      <c r="D150" s="16">
        <f>'Vuosi 2017'!D151</f>
        <v>0</v>
      </c>
      <c r="E150" s="46" t="str">
        <f t="shared" si="29"/>
        <v/>
      </c>
      <c r="F150" s="16">
        <f>'Vuosi 2017'!F151</f>
        <v>0</v>
      </c>
      <c r="G150" s="46" t="str">
        <f t="shared" si="30"/>
        <v/>
      </c>
      <c r="H150" s="16">
        <f>'Vuosi 2017'!H151</f>
        <v>0</v>
      </c>
      <c r="I150" s="46" t="str">
        <f t="shared" si="31"/>
        <v/>
      </c>
      <c r="J150" s="250"/>
    </row>
    <row r="151" spans="1:10" s="6" customFormat="1" ht="32.4" customHeight="1" x14ac:dyDescent="0.25">
      <c r="A151" s="134" t="s">
        <v>330</v>
      </c>
      <c r="B151" s="164">
        <f>B149+B150</f>
        <v>0</v>
      </c>
      <c r="C151" s="129" t="str">
        <f t="shared" si="28"/>
        <v/>
      </c>
      <c r="D151" s="165">
        <f>D149+D150</f>
        <v>0</v>
      </c>
      <c r="E151" s="46" t="str">
        <f t="shared" si="29"/>
        <v/>
      </c>
      <c r="F151" s="165">
        <f>F149+F150</f>
        <v>0</v>
      </c>
      <c r="G151" s="46" t="str">
        <f t="shared" si="30"/>
        <v/>
      </c>
      <c r="H151" s="165">
        <f>H149+H150</f>
        <v>0</v>
      </c>
      <c r="I151" s="46" t="str">
        <f t="shared" si="31"/>
        <v/>
      </c>
      <c r="J151" s="250"/>
    </row>
    <row r="152" spans="1:10" s="57" customFormat="1" ht="51.6" customHeight="1" thickBot="1" x14ac:dyDescent="0.35">
      <c r="A152" s="196" t="s">
        <v>144</v>
      </c>
      <c r="B152" s="198"/>
      <c r="C152" s="198"/>
      <c r="D152" s="198"/>
      <c r="E152" s="198"/>
      <c r="F152" s="198"/>
      <c r="G152" s="198"/>
      <c r="H152" s="198"/>
      <c r="I152" s="198"/>
      <c r="J152" s="250"/>
    </row>
    <row r="153" spans="1:10" ht="25.05" customHeight="1" thickTop="1" x14ac:dyDescent="0.25">
      <c r="A153" s="110" t="s">
        <v>14</v>
      </c>
      <c r="B153" s="14"/>
      <c r="C153" s="14"/>
      <c r="D153" s="14"/>
      <c r="E153" s="14"/>
      <c r="F153" s="14"/>
      <c r="G153" s="14"/>
      <c r="H153" s="14"/>
      <c r="I153" s="14"/>
    </row>
    <row r="154" spans="1:10" s="6" customFormat="1" ht="25.05" customHeight="1" x14ac:dyDescent="0.3">
      <c r="A154" s="18" t="s">
        <v>331</v>
      </c>
      <c r="B154" s="16"/>
      <c r="C154" s="46" t="str">
        <f>IF(B154="","",IF(B154=0,"",(B154/B$6/$A$11)))</f>
        <v/>
      </c>
      <c r="D154" s="205"/>
      <c r="E154" s="46" t="str">
        <f>IF(D154="","",IF(D154=0,"",(D154/D$6/$A$11)))</f>
        <v/>
      </c>
      <c r="F154" s="205"/>
      <c r="G154" s="46" t="str">
        <f>IF(F154="","",IF(F154=0,"",(F154/F$6/$A$11)))</f>
        <v/>
      </c>
      <c r="H154" s="16"/>
      <c r="I154" s="46" t="str">
        <f>IF(H154="","",IF(H154=0,"",(H154/H$6/$A$11)))</f>
        <v/>
      </c>
      <c r="J154" s="255"/>
    </row>
    <row r="155" spans="1:10" s="6" customFormat="1" ht="25.05" customHeight="1" x14ac:dyDescent="0.25">
      <c r="A155" s="18" t="s">
        <v>332</v>
      </c>
      <c r="B155" s="16"/>
      <c r="C155" s="129" t="str">
        <f>IF(B155="","",IF(B155=0,"",(B155/B$6/$A$11)))</f>
        <v/>
      </c>
      <c r="D155" s="16"/>
      <c r="E155" s="46" t="str">
        <f>IF(D155="","",IF(D155=0,"",(D155/D$6/$A$11)))</f>
        <v/>
      </c>
      <c r="F155" s="16"/>
      <c r="G155" s="46" t="str">
        <f>IF(F155="","",IF(F155=0,"",(F155/F$6/$A$11)))</f>
        <v/>
      </c>
      <c r="H155" s="16"/>
      <c r="I155" s="46" t="str">
        <f>IF(H155="","",IF(H155=0,"",(H155/H$6/$A$11)))</f>
        <v/>
      </c>
      <c r="J155" s="250"/>
    </row>
    <row r="156" spans="1:10" s="6" customFormat="1" ht="35.4" customHeight="1" x14ac:dyDescent="0.25">
      <c r="A156" s="18" t="s">
        <v>333</v>
      </c>
      <c r="B156" s="16"/>
      <c r="C156" s="129" t="str">
        <f>IF(B156="","",IF(B156=0,"",(B156/B$6/$A$11)))</f>
        <v/>
      </c>
      <c r="D156" s="16"/>
      <c r="E156" s="46" t="str">
        <f>IF(D156="","",IF(D156=0,"",(D156/D$6/$A$11)))</f>
        <v/>
      </c>
      <c r="F156" s="16"/>
      <c r="G156" s="46" t="str">
        <f>IF(F156="","",IF(F156=0,"",(F156/F$6/$A$11)))</f>
        <v/>
      </c>
      <c r="H156" s="16"/>
      <c r="I156" s="46" t="str">
        <f>IF(H156="","",IF(H156=0,"",(H156/H$6/$A$11)))</f>
        <v/>
      </c>
      <c r="J156" s="250"/>
    </row>
    <row r="157" spans="1:10" s="6" customFormat="1" ht="35.4" customHeight="1" x14ac:dyDescent="0.25">
      <c r="A157" s="104" t="s">
        <v>141</v>
      </c>
      <c r="B157" s="16"/>
      <c r="C157" s="129" t="str">
        <f>IF(B157="","",IF(B157=0,"",(B157/B$6/$A$11)))</f>
        <v/>
      </c>
      <c r="D157" s="16"/>
      <c r="E157" s="46" t="str">
        <f>IF(D157="","",IF(D157=0,"",(D157/D$6/$A$11)))</f>
        <v/>
      </c>
      <c r="F157" s="16"/>
      <c r="G157" s="46" t="str">
        <f>IF(F157="","",IF(F157=0,"",(F157/F$6/$A$11)))</f>
        <v/>
      </c>
      <c r="H157" s="16"/>
      <c r="I157" s="46" t="str">
        <f>IF(H157="","",IF(H157=0,"",(H157/H$6/$A$11)))</f>
        <v/>
      </c>
      <c r="J157" s="250"/>
    </row>
    <row r="158" spans="1:10" s="6" customFormat="1" ht="25.05" customHeight="1" x14ac:dyDescent="0.25">
      <c r="A158" s="137" t="s">
        <v>320</v>
      </c>
      <c r="B158" s="55">
        <f>SUM(B154:B157)</f>
        <v>0</v>
      </c>
      <c r="C158" s="129" t="str">
        <f>IF(B158="","",IF(B158=0,"",(B158/B$6/$A$11)))</f>
        <v/>
      </c>
      <c r="D158" s="55">
        <f>SUM(D154:D157)</f>
        <v>0</v>
      </c>
      <c r="E158" s="46" t="str">
        <f>IF(D158="","",IF(D158=0,"",(D158/D$6/$A$11)))</f>
        <v/>
      </c>
      <c r="F158" s="55">
        <f>SUM(F154:F157)</f>
        <v>0</v>
      </c>
      <c r="G158" s="46" t="str">
        <f>IF(F158="","",IF(F158=0,"",(F158/F$6/$A$11)))</f>
        <v/>
      </c>
      <c r="H158" s="55">
        <f>SUM(H154:H157)</f>
        <v>0</v>
      </c>
      <c r="I158" s="46" t="str">
        <f>IF(H158="","",IF(H158=0,"",(H158/H$6/$A$11)))</f>
        <v/>
      </c>
      <c r="J158" s="250"/>
    </row>
    <row r="159" spans="1:10" s="6" customFormat="1" ht="35.4" customHeight="1" x14ac:dyDescent="0.3">
      <c r="A159" s="110" t="s">
        <v>15</v>
      </c>
      <c r="B159" s="14"/>
      <c r="C159" s="14"/>
      <c r="D159" s="14"/>
      <c r="E159" s="14"/>
      <c r="F159" s="14"/>
      <c r="G159" s="14"/>
      <c r="H159" s="14"/>
      <c r="I159" s="14"/>
      <c r="J159" s="255"/>
    </row>
    <row r="160" spans="1:10" s="6" customFormat="1" ht="25.05" customHeight="1" x14ac:dyDescent="0.25">
      <c r="A160" s="18" t="s">
        <v>119</v>
      </c>
      <c r="B160" s="16"/>
      <c r="C160" s="46" t="str">
        <f t="shared" ref="C160:C167" si="32">IF(B160="","",IF(B160=0,"",(B160/B$6/$A$11)))</f>
        <v/>
      </c>
      <c r="D160" s="205"/>
      <c r="E160" s="46" t="str">
        <f t="shared" ref="E160:E167" si="33">IF(D160="","",IF(D160=0,"",(D160/D$6/$A$11)))</f>
        <v/>
      </c>
      <c r="F160" s="205"/>
      <c r="G160" s="46" t="str">
        <f t="shared" ref="G160:G167" si="34">IF(F160="","",IF(F160=0,"",(F160/F$6/$A$11)))</f>
        <v/>
      </c>
      <c r="H160" s="16"/>
      <c r="I160" s="46" t="str">
        <f t="shared" ref="I160:I167" si="35">IF(H160="","",IF(H160=0,"",(H160/H$6/$A$11)))</f>
        <v/>
      </c>
      <c r="J160" s="254"/>
    </row>
    <row r="161" spans="1:10" s="6" customFormat="1" ht="25.05" customHeight="1" x14ac:dyDescent="0.25">
      <c r="A161" s="18" t="s">
        <v>146</v>
      </c>
      <c r="B161" s="16"/>
      <c r="C161" s="129" t="str">
        <f t="shared" si="32"/>
        <v/>
      </c>
      <c r="D161" s="16"/>
      <c r="E161" s="46" t="str">
        <f t="shared" si="33"/>
        <v/>
      </c>
      <c r="F161" s="16"/>
      <c r="G161" s="46" t="str">
        <f t="shared" si="34"/>
        <v/>
      </c>
      <c r="H161" s="16"/>
      <c r="I161" s="46" t="str">
        <f t="shared" si="35"/>
        <v/>
      </c>
      <c r="J161" s="254"/>
    </row>
    <row r="162" spans="1:10" s="6" customFormat="1" ht="25.05" customHeight="1" x14ac:dyDescent="0.25">
      <c r="A162" s="18" t="s">
        <v>133</v>
      </c>
      <c r="B162" s="16"/>
      <c r="C162" s="129" t="str">
        <f t="shared" si="32"/>
        <v/>
      </c>
      <c r="D162" s="16"/>
      <c r="E162" s="46" t="str">
        <f t="shared" si="33"/>
        <v/>
      </c>
      <c r="F162" s="16"/>
      <c r="G162" s="46" t="str">
        <f t="shared" si="34"/>
        <v/>
      </c>
      <c r="H162" s="16"/>
      <c r="I162" s="46" t="str">
        <f t="shared" si="35"/>
        <v/>
      </c>
      <c r="J162" s="250"/>
    </row>
    <row r="163" spans="1:10" ht="25.05" customHeight="1" x14ac:dyDescent="0.25">
      <c r="A163" s="111" t="s">
        <v>126</v>
      </c>
      <c r="B163" s="22"/>
      <c r="C163" s="129" t="str">
        <f t="shared" si="32"/>
        <v/>
      </c>
      <c r="D163" s="22"/>
      <c r="E163" s="46" t="str">
        <f t="shared" si="33"/>
        <v/>
      </c>
      <c r="F163" s="22"/>
      <c r="G163" s="46" t="str">
        <f t="shared" si="34"/>
        <v/>
      </c>
      <c r="H163" s="22"/>
      <c r="I163" s="46" t="str">
        <f t="shared" si="35"/>
        <v/>
      </c>
    </row>
    <row r="164" spans="1:10" s="6" customFormat="1" ht="36" customHeight="1" thickBot="1" x14ac:dyDescent="0.3">
      <c r="A164" s="112" t="s">
        <v>322</v>
      </c>
      <c r="B164" s="56">
        <f>SUM(B160:B163)</f>
        <v>0</v>
      </c>
      <c r="C164" s="208" t="str">
        <f t="shared" si="32"/>
        <v/>
      </c>
      <c r="D164" s="56">
        <f>SUM(D160:D163)</f>
        <v>0</v>
      </c>
      <c r="E164" s="208" t="str">
        <f t="shared" si="33"/>
        <v/>
      </c>
      <c r="F164" s="56">
        <f>SUM(F160:F163)</f>
        <v>0</v>
      </c>
      <c r="G164" s="208" t="str">
        <f t="shared" si="34"/>
        <v/>
      </c>
      <c r="H164" s="56">
        <f>SUM(H160:H163)</f>
        <v>0</v>
      </c>
      <c r="I164" s="208" t="str">
        <f t="shared" si="35"/>
        <v/>
      </c>
      <c r="J164" s="250"/>
    </row>
    <row r="165" spans="1:10" s="6" customFormat="1" ht="39" customHeight="1" thickTop="1" x14ac:dyDescent="0.25">
      <c r="A165" s="131" t="s">
        <v>147</v>
      </c>
      <c r="B165" s="163">
        <f>B158-B164</f>
        <v>0</v>
      </c>
      <c r="C165" s="129" t="str">
        <f t="shared" si="32"/>
        <v/>
      </c>
      <c r="D165" s="163">
        <f>D158-D164</f>
        <v>0</v>
      </c>
      <c r="E165" s="129" t="str">
        <f t="shared" si="33"/>
        <v/>
      </c>
      <c r="F165" s="163">
        <f>F158-F164</f>
        <v>0</v>
      </c>
      <c r="G165" s="129" t="str">
        <f t="shared" si="34"/>
        <v/>
      </c>
      <c r="H165" s="163">
        <f>H158-H164</f>
        <v>0</v>
      </c>
      <c r="I165" s="129" t="str">
        <f t="shared" si="35"/>
        <v/>
      </c>
      <c r="J165" s="250"/>
    </row>
    <row r="166" spans="1:10" s="6" customFormat="1" ht="36" customHeight="1" x14ac:dyDescent="0.25">
      <c r="A166" s="134" t="s">
        <v>148</v>
      </c>
      <c r="B166" s="16">
        <f>'Vuosi 2017'!B167</f>
        <v>0</v>
      </c>
      <c r="C166" s="129" t="str">
        <f t="shared" si="32"/>
        <v/>
      </c>
      <c r="D166" s="16">
        <f>'Vuosi 2017'!D167</f>
        <v>0</v>
      </c>
      <c r="E166" s="46" t="str">
        <f t="shared" si="33"/>
        <v/>
      </c>
      <c r="F166" s="16">
        <f>'Vuosi 2017'!F167</f>
        <v>0</v>
      </c>
      <c r="G166" s="46" t="str">
        <f t="shared" si="34"/>
        <v/>
      </c>
      <c r="H166" s="16">
        <f>'Vuosi 2017'!H167</f>
        <v>0</v>
      </c>
      <c r="I166" s="46" t="str">
        <f t="shared" si="35"/>
        <v/>
      </c>
      <c r="J166" s="250"/>
    </row>
    <row r="167" spans="1:10" s="6" customFormat="1" ht="36" customHeight="1" x14ac:dyDescent="0.25">
      <c r="A167" s="134" t="s">
        <v>334</v>
      </c>
      <c r="B167" s="164">
        <f>B165+B166</f>
        <v>0</v>
      </c>
      <c r="C167" s="129" t="str">
        <f t="shared" si="32"/>
        <v/>
      </c>
      <c r="D167" s="165">
        <f>D165+D166</f>
        <v>0</v>
      </c>
      <c r="E167" s="46" t="str">
        <f t="shared" si="33"/>
        <v/>
      </c>
      <c r="F167" s="165">
        <f>F165+F166</f>
        <v>0</v>
      </c>
      <c r="G167" s="46" t="str">
        <f t="shared" si="34"/>
        <v/>
      </c>
      <c r="H167" s="165">
        <f>H165+H166</f>
        <v>0</v>
      </c>
      <c r="I167" s="46" t="str">
        <f t="shared" si="35"/>
        <v/>
      </c>
      <c r="J167" s="250"/>
    </row>
    <row r="168" spans="1:10" s="51" customFormat="1" ht="55.8" customHeight="1" thickBot="1" x14ac:dyDescent="0.35">
      <c r="A168" s="196" t="s">
        <v>149</v>
      </c>
      <c r="B168" s="198"/>
      <c r="C168" s="198"/>
      <c r="D168" s="198"/>
      <c r="E168" s="198"/>
      <c r="F168" s="198"/>
      <c r="G168" s="198"/>
      <c r="H168" s="198"/>
      <c r="I168" s="198"/>
      <c r="J168" s="250"/>
    </row>
    <row r="169" spans="1:10" s="6" customFormat="1" ht="36.6" customHeight="1" thickTop="1" x14ac:dyDescent="0.25">
      <c r="A169" s="190" t="s">
        <v>150</v>
      </c>
      <c r="B169" s="191">
        <f>'Vuosi 2017'!B177</f>
        <v>0</v>
      </c>
      <c r="C169" s="129" t="str">
        <f t="shared" ref="C169:C177" si="36">IF(B169="","",IF(B169=0,"",(B169/B$6/$A$11)))</f>
        <v/>
      </c>
      <c r="D169" s="191">
        <f>'Vuosi 2017'!D177</f>
        <v>0</v>
      </c>
      <c r="E169" s="46" t="str">
        <f t="shared" ref="E169:E177" si="37">IF(D169="","",IF(D169=0,"",(D169/D$6/$A$11)))</f>
        <v/>
      </c>
      <c r="F169" s="191">
        <f>'Vuosi 2017'!F177</f>
        <v>0</v>
      </c>
      <c r="G169" s="46" t="str">
        <f t="shared" ref="G169:G177" si="38">IF(F169="","",IF(F169=0,"",(F169/F$6/$A$11)))</f>
        <v/>
      </c>
      <c r="H169" s="191">
        <f>'Vuosi 2017'!H177</f>
        <v>0</v>
      </c>
      <c r="I169" s="46" t="str">
        <f t="shared" ref="I169:I177" si="39">IF(H169="","",IF(H169=0,"",(H169/H$6/$A$11)))</f>
        <v/>
      </c>
      <c r="J169" s="250"/>
    </row>
    <row r="170" spans="1:10" s="7" customFormat="1" ht="36.6" customHeight="1" x14ac:dyDescent="0.25">
      <c r="A170" s="18" t="s">
        <v>151</v>
      </c>
      <c r="B170" s="16"/>
      <c r="C170" s="129" t="str">
        <f t="shared" si="36"/>
        <v/>
      </c>
      <c r="D170" s="16"/>
      <c r="E170" s="46" t="str">
        <f t="shared" si="37"/>
        <v/>
      </c>
      <c r="F170" s="16"/>
      <c r="G170" s="46" t="str">
        <f t="shared" si="38"/>
        <v/>
      </c>
      <c r="H170" s="16"/>
      <c r="I170" s="46" t="str">
        <f t="shared" si="39"/>
        <v/>
      </c>
      <c r="J170" s="250"/>
    </row>
    <row r="171" spans="1:10" s="7" customFormat="1" ht="36.6" customHeight="1" x14ac:dyDescent="0.25">
      <c r="A171" s="18" t="s">
        <v>62</v>
      </c>
      <c r="B171" s="16"/>
      <c r="C171" s="129" t="str">
        <f t="shared" si="36"/>
        <v/>
      </c>
      <c r="D171" s="16"/>
      <c r="E171" s="46" t="str">
        <f t="shared" si="37"/>
        <v/>
      </c>
      <c r="F171" s="16"/>
      <c r="G171" s="46" t="str">
        <f t="shared" si="38"/>
        <v/>
      </c>
      <c r="H171" s="16"/>
      <c r="I171" s="46" t="str">
        <f t="shared" si="39"/>
        <v/>
      </c>
      <c r="J171" s="250"/>
    </row>
    <row r="172" spans="1:10" s="7" customFormat="1" ht="36.6" customHeight="1" x14ac:dyDescent="0.25">
      <c r="A172" s="18" t="s">
        <v>436</v>
      </c>
      <c r="B172" s="16"/>
      <c r="C172" s="129" t="str">
        <f t="shared" si="36"/>
        <v/>
      </c>
      <c r="D172" s="16"/>
      <c r="E172" s="46" t="str">
        <f t="shared" si="37"/>
        <v/>
      </c>
      <c r="F172" s="16"/>
      <c r="G172" s="46" t="str">
        <f t="shared" si="38"/>
        <v/>
      </c>
      <c r="H172" s="16"/>
      <c r="I172" s="46" t="str">
        <f t="shared" si="39"/>
        <v/>
      </c>
      <c r="J172" s="250"/>
    </row>
    <row r="173" spans="1:10" ht="36.6" customHeight="1" x14ac:dyDescent="0.25">
      <c r="A173" s="18" t="s">
        <v>152</v>
      </c>
      <c r="B173" s="16"/>
      <c r="C173" s="129" t="str">
        <f t="shared" si="36"/>
        <v/>
      </c>
      <c r="D173" s="16"/>
      <c r="E173" s="46" t="str">
        <f t="shared" si="37"/>
        <v/>
      </c>
      <c r="F173" s="16"/>
      <c r="G173" s="46" t="str">
        <f t="shared" si="38"/>
        <v/>
      </c>
      <c r="H173" s="16"/>
      <c r="I173" s="46" t="str">
        <f t="shared" si="39"/>
        <v/>
      </c>
    </row>
    <row r="174" spans="1:10" ht="36.6" customHeight="1" x14ac:dyDescent="0.25">
      <c r="A174" s="18" t="s">
        <v>63</v>
      </c>
      <c r="B174" s="16"/>
      <c r="C174" s="129" t="str">
        <f t="shared" si="36"/>
        <v/>
      </c>
      <c r="D174" s="16"/>
      <c r="E174" s="46" t="str">
        <f t="shared" si="37"/>
        <v/>
      </c>
      <c r="F174" s="16"/>
      <c r="G174" s="46" t="str">
        <f t="shared" si="38"/>
        <v/>
      </c>
      <c r="H174" s="16"/>
      <c r="I174" s="46" t="str">
        <f t="shared" si="39"/>
        <v/>
      </c>
    </row>
    <row r="175" spans="1:10" ht="36.6" customHeight="1" x14ac:dyDescent="0.25">
      <c r="A175" s="113" t="s">
        <v>153</v>
      </c>
      <c r="B175" s="16"/>
      <c r="C175" s="129" t="str">
        <f t="shared" si="36"/>
        <v/>
      </c>
      <c r="D175" s="16"/>
      <c r="E175" s="46" t="str">
        <f t="shared" si="37"/>
        <v/>
      </c>
      <c r="F175" s="16"/>
      <c r="G175" s="46" t="str">
        <f t="shared" si="38"/>
        <v/>
      </c>
      <c r="H175" s="16"/>
      <c r="I175" s="46" t="str">
        <f t="shared" si="39"/>
        <v/>
      </c>
    </row>
    <row r="176" spans="1:10" ht="36.6" customHeight="1" thickBot="1" x14ac:dyDescent="0.3">
      <c r="A176" s="138" t="s">
        <v>154</v>
      </c>
      <c r="B176" s="19"/>
      <c r="C176" s="208" t="str">
        <f t="shared" si="36"/>
        <v/>
      </c>
      <c r="D176" s="19"/>
      <c r="E176" s="208" t="str">
        <f t="shared" si="37"/>
        <v/>
      </c>
      <c r="F176" s="19"/>
      <c r="G176" s="208" t="str">
        <f t="shared" si="38"/>
        <v/>
      </c>
      <c r="H176" s="19"/>
      <c r="I176" s="208" t="str">
        <f t="shared" si="39"/>
        <v/>
      </c>
    </row>
    <row r="177" spans="1:10" ht="36.6" customHeight="1" thickTop="1" x14ac:dyDescent="0.25">
      <c r="A177" s="139" t="s">
        <v>335</v>
      </c>
      <c r="B177" s="166">
        <f>SUM(B169:B176)</f>
        <v>0</v>
      </c>
      <c r="C177" s="129" t="str">
        <f t="shared" si="36"/>
        <v/>
      </c>
      <c r="D177" s="166">
        <f>SUM(D169:D176)</f>
        <v>0</v>
      </c>
      <c r="E177" s="129" t="str">
        <f t="shared" si="37"/>
        <v/>
      </c>
      <c r="F177" s="166">
        <f>SUM(F169:F176)</f>
        <v>0</v>
      </c>
      <c r="G177" s="129" t="str">
        <f t="shared" si="38"/>
        <v/>
      </c>
      <c r="H177" s="166">
        <f>SUM(H169:H176)</f>
        <v>0</v>
      </c>
      <c r="I177" s="129" t="str">
        <f t="shared" si="39"/>
        <v/>
      </c>
    </row>
    <row r="178" spans="1:10" s="51" customFormat="1" ht="67.8" customHeight="1" thickBot="1" x14ac:dyDescent="0.35">
      <c r="A178" s="199" t="s">
        <v>155</v>
      </c>
      <c r="B178" s="198"/>
      <c r="C178" s="198"/>
      <c r="D178" s="198"/>
      <c r="E178" s="198"/>
      <c r="F178" s="198"/>
      <c r="G178" s="198"/>
      <c r="H178" s="198"/>
      <c r="I178" s="198"/>
      <c r="J178" s="250"/>
    </row>
    <row r="179" spans="1:10" ht="39" customHeight="1" thickTop="1" x14ac:dyDescent="0.25">
      <c r="A179" s="192" t="s">
        <v>336</v>
      </c>
      <c r="B179" s="193">
        <f>B60</f>
        <v>0</v>
      </c>
      <c r="C179" s="129" t="str">
        <f t="shared" ref="C179:C187" si="40">IF(B179="","",IF(B179=0,"",(B179/B$6/$A$11)))</f>
        <v/>
      </c>
      <c r="D179" s="193">
        <f>D60</f>
        <v>0</v>
      </c>
      <c r="E179" s="46" t="str">
        <f t="shared" ref="E179:E187" si="41">IF(D179="","",IF(D179=0,"",(D179/D$6/$A$11)))</f>
        <v/>
      </c>
      <c r="F179" s="193">
        <f>F60</f>
        <v>0</v>
      </c>
      <c r="G179" s="46" t="str">
        <f t="shared" ref="G179:G187" si="42">IF(F179="","",IF(F179=0,"",(F179/F$6/$A$11)))</f>
        <v/>
      </c>
      <c r="H179" s="193">
        <f>H60</f>
        <v>0</v>
      </c>
      <c r="I179" s="46" t="str">
        <f t="shared" ref="I179:I187" si="43">IF(H179="","",IF(H179=0,"",(H179/H$6/$A$11)))</f>
        <v/>
      </c>
    </row>
    <row r="180" spans="1:10" ht="39" customHeight="1" thickBot="1" x14ac:dyDescent="0.3">
      <c r="A180" s="159" t="s">
        <v>337</v>
      </c>
      <c r="B180" s="60">
        <f>B104</f>
        <v>0</v>
      </c>
      <c r="C180" s="208" t="str">
        <f t="shared" si="40"/>
        <v/>
      </c>
      <c r="D180" s="60">
        <f>D104</f>
        <v>0</v>
      </c>
      <c r="E180" s="208" t="str">
        <f t="shared" si="41"/>
        <v/>
      </c>
      <c r="F180" s="60">
        <f>F104</f>
        <v>0</v>
      </c>
      <c r="G180" s="208" t="str">
        <f t="shared" si="42"/>
        <v/>
      </c>
      <c r="H180" s="60">
        <f>H104</f>
        <v>0</v>
      </c>
      <c r="I180" s="208" t="str">
        <f t="shared" si="43"/>
        <v/>
      </c>
    </row>
    <row r="181" spans="1:10" ht="39" customHeight="1" thickTop="1" x14ac:dyDescent="0.25">
      <c r="A181" s="160" t="s">
        <v>338</v>
      </c>
      <c r="B181" s="162">
        <f>SUM(B179:B180)</f>
        <v>0</v>
      </c>
      <c r="C181" s="129" t="str">
        <f t="shared" si="40"/>
        <v/>
      </c>
      <c r="D181" s="162">
        <f>SUM(D179:D180)</f>
        <v>0</v>
      </c>
      <c r="E181" s="129" t="str">
        <f t="shared" si="41"/>
        <v/>
      </c>
      <c r="F181" s="162">
        <f>SUM(F179:F180)</f>
        <v>0</v>
      </c>
      <c r="G181" s="129" t="str">
        <f t="shared" si="42"/>
        <v/>
      </c>
      <c r="H181" s="162">
        <f>SUM(H179:H180)</f>
        <v>0</v>
      </c>
      <c r="I181" s="129" t="str">
        <f t="shared" si="43"/>
        <v/>
      </c>
    </row>
    <row r="182" spans="1:10" ht="39" customHeight="1" x14ac:dyDescent="0.25">
      <c r="A182" s="151" t="s">
        <v>339</v>
      </c>
      <c r="B182" s="59">
        <f>B120</f>
        <v>0</v>
      </c>
      <c r="C182" s="129" t="str">
        <f t="shared" si="40"/>
        <v/>
      </c>
      <c r="D182" s="59">
        <f>D120</f>
        <v>0</v>
      </c>
      <c r="E182" s="46" t="str">
        <f t="shared" si="41"/>
        <v/>
      </c>
      <c r="F182" s="59">
        <f>F120</f>
        <v>0</v>
      </c>
      <c r="G182" s="46" t="str">
        <f t="shared" si="42"/>
        <v/>
      </c>
      <c r="H182" s="59">
        <f>H120</f>
        <v>0</v>
      </c>
      <c r="I182" s="46" t="str">
        <f t="shared" si="43"/>
        <v/>
      </c>
    </row>
    <row r="183" spans="1:10" ht="39" customHeight="1" x14ac:dyDescent="0.25">
      <c r="A183" s="151" t="s">
        <v>340</v>
      </c>
      <c r="B183" s="59">
        <f>B136</f>
        <v>0</v>
      </c>
      <c r="C183" s="129" t="str">
        <f t="shared" si="40"/>
        <v/>
      </c>
      <c r="D183" s="59">
        <f>D136</f>
        <v>0</v>
      </c>
      <c r="E183" s="46" t="str">
        <f t="shared" si="41"/>
        <v/>
      </c>
      <c r="F183" s="59">
        <f>F136</f>
        <v>0</v>
      </c>
      <c r="G183" s="46" t="str">
        <f t="shared" si="42"/>
        <v/>
      </c>
      <c r="H183" s="59">
        <f>H136</f>
        <v>0</v>
      </c>
      <c r="I183" s="46" t="str">
        <f t="shared" si="43"/>
        <v/>
      </c>
    </row>
    <row r="184" spans="1:10" ht="39" customHeight="1" x14ac:dyDescent="0.25">
      <c r="A184" s="151" t="s">
        <v>341</v>
      </c>
      <c r="B184" s="59">
        <f>B151</f>
        <v>0</v>
      </c>
      <c r="C184" s="129" t="str">
        <f t="shared" si="40"/>
        <v/>
      </c>
      <c r="D184" s="59">
        <f>D151</f>
        <v>0</v>
      </c>
      <c r="E184" s="46" t="str">
        <f t="shared" si="41"/>
        <v/>
      </c>
      <c r="F184" s="59">
        <f>F151</f>
        <v>0</v>
      </c>
      <c r="G184" s="46" t="str">
        <f t="shared" si="42"/>
        <v/>
      </c>
      <c r="H184" s="59">
        <f>H151</f>
        <v>0</v>
      </c>
      <c r="I184" s="46" t="str">
        <f t="shared" si="43"/>
        <v/>
      </c>
    </row>
    <row r="185" spans="1:10" ht="39" customHeight="1" x14ac:dyDescent="0.25">
      <c r="A185" s="151" t="s">
        <v>342</v>
      </c>
      <c r="B185" s="59">
        <f>B167</f>
        <v>0</v>
      </c>
      <c r="C185" s="129" t="str">
        <f t="shared" si="40"/>
        <v/>
      </c>
      <c r="D185" s="59">
        <f>D167</f>
        <v>0</v>
      </c>
      <c r="E185" s="46" t="str">
        <f t="shared" si="41"/>
        <v/>
      </c>
      <c r="F185" s="59">
        <f>F167</f>
        <v>0</v>
      </c>
      <c r="G185" s="46" t="str">
        <f t="shared" si="42"/>
        <v/>
      </c>
      <c r="H185" s="59">
        <f>H167</f>
        <v>0</v>
      </c>
      <c r="I185" s="46" t="str">
        <f t="shared" si="43"/>
        <v/>
      </c>
    </row>
    <row r="186" spans="1:10" ht="39" customHeight="1" thickBot="1" x14ac:dyDescent="0.3">
      <c r="A186" s="159" t="s">
        <v>343</v>
      </c>
      <c r="B186" s="60">
        <f>B177</f>
        <v>0</v>
      </c>
      <c r="C186" s="208" t="str">
        <f t="shared" si="40"/>
        <v/>
      </c>
      <c r="D186" s="60">
        <f>D177</f>
        <v>0</v>
      </c>
      <c r="E186" s="208" t="str">
        <f t="shared" si="41"/>
        <v/>
      </c>
      <c r="F186" s="60">
        <f>F177</f>
        <v>0</v>
      </c>
      <c r="G186" s="208" t="str">
        <f t="shared" si="42"/>
        <v/>
      </c>
      <c r="H186" s="60">
        <f>H177</f>
        <v>0</v>
      </c>
      <c r="I186" s="208" t="str">
        <f t="shared" si="43"/>
        <v/>
      </c>
    </row>
    <row r="187" spans="1:10" ht="39" customHeight="1" thickTop="1" x14ac:dyDescent="0.25">
      <c r="A187" s="200" t="s">
        <v>344</v>
      </c>
      <c r="B187" s="161">
        <f>SUM(B182:B186)+B181</f>
        <v>0</v>
      </c>
      <c r="C187" s="129" t="str">
        <f t="shared" si="40"/>
        <v/>
      </c>
      <c r="D187" s="161">
        <f>SUM(D182:D186)+D181</f>
        <v>0</v>
      </c>
      <c r="E187" s="129" t="str">
        <f t="shared" si="41"/>
        <v/>
      </c>
      <c r="F187" s="161">
        <f>SUM(F182:F186)+F181</f>
        <v>0</v>
      </c>
      <c r="G187" s="129" t="str">
        <f t="shared" si="42"/>
        <v/>
      </c>
      <c r="H187" s="161">
        <f>SUM(H182:H186)+H181</f>
        <v>0</v>
      </c>
      <c r="I187" s="129" t="str">
        <f t="shared" si="43"/>
        <v/>
      </c>
    </row>
    <row r="188" spans="1:10" s="51" customFormat="1" ht="75" customHeight="1" x14ac:dyDescent="0.25">
      <c r="A188" s="70" t="s">
        <v>74</v>
      </c>
      <c r="B188" s="41"/>
      <c r="C188" s="42"/>
      <c r="D188" s="41"/>
      <c r="E188" s="42"/>
      <c r="F188" s="41"/>
      <c r="G188" s="41"/>
      <c r="H188" s="41"/>
      <c r="I188" s="41"/>
      <c r="J188" s="250"/>
    </row>
    <row r="189" spans="1:10" s="51" customFormat="1" ht="69.599999999999994" customHeight="1" x14ac:dyDescent="0.25">
      <c r="A189" s="116" t="s">
        <v>410</v>
      </c>
      <c r="B189" s="43"/>
      <c r="C189" s="43"/>
      <c r="D189" s="43"/>
      <c r="E189" s="43"/>
      <c r="F189" s="43"/>
      <c r="G189" s="43"/>
      <c r="H189" s="43"/>
      <c r="I189" s="43"/>
      <c r="J189" s="250"/>
    </row>
    <row r="190" spans="1:10" s="51" customFormat="1" ht="52.8" customHeight="1" x14ac:dyDescent="0.25">
      <c r="A190" s="116" t="s">
        <v>158</v>
      </c>
      <c r="B190" s="43"/>
      <c r="C190" s="43"/>
      <c r="D190" s="43"/>
      <c r="E190" s="43"/>
      <c r="F190" s="43"/>
      <c r="G190" s="43"/>
      <c r="H190" s="43"/>
      <c r="I190" s="43"/>
      <c r="J190" s="250"/>
    </row>
    <row r="191" spans="1:10" ht="25.05" customHeight="1" x14ac:dyDescent="0.25">
      <c r="A191" s="96" t="s">
        <v>60</v>
      </c>
      <c r="B191" s="126"/>
      <c r="C191" s="126"/>
      <c r="D191" s="126"/>
      <c r="E191" s="126"/>
      <c r="F191" s="126"/>
      <c r="G191" s="126"/>
      <c r="H191" s="126"/>
      <c r="I191" s="126"/>
    </row>
    <row r="192" spans="1:10" ht="25.05" customHeight="1" x14ac:dyDescent="0.25">
      <c r="A192" s="13" t="s">
        <v>73</v>
      </c>
      <c r="B192" s="126"/>
      <c r="C192" s="126"/>
      <c r="D192" s="126"/>
      <c r="E192" s="126"/>
      <c r="F192" s="126"/>
      <c r="G192" s="126"/>
      <c r="H192" s="126"/>
      <c r="I192" s="126"/>
    </row>
    <row r="193" spans="1:10" ht="34.200000000000003" customHeight="1" x14ac:dyDescent="0.25">
      <c r="A193" s="114" t="s">
        <v>16</v>
      </c>
      <c r="B193" s="16"/>
      <c r="C193" s="61"/>
      <c r="D193" s="16"/>
      <c r="E193" s="61"/>
      <c r="F193" s="16"/>
      <c r="G193" s="61"/>
      <c r="H193" s="16"/>
      <c r="I193" s="61"/>
    </row>
    <row r="194" spans="1:10" ht="34.200000000000003" customHeight="1" x14ac:dyDescent="0.25">
      <c r="A194" s="114" t="s">
        <v>55</v>
      </c>
      <c r="B194" s="16"/>
      <c r="C194" s="62"/>
      <c r="D194" s="16"/>
      <c r="E194" s="62"/>
      <c r="F194" s="16"/>
      <c r="G194" s="62"/>
      <c r="H194" s="16"/>
      <c r="I194" s="62"/>
    </row>
    <row r="195" spans="1:10" ht="34.200000000000003" customHeight="1" x14ac:dyDescent="0.25">
      <c r="A195" s="114" t="s">
        <v>52</v>
      </c>
      <c r="B195" s="22"/>
      <c r="C195" s="62"/>
      <c r="D195" s="22"/>
      <c r="E195" s="62"/>
      <c r="F195" s="22"/>
      <c r="G195" s="62"/>
      <c r="H195" s="22"/>
      <c r="I195" s="62"/>
    </row>
    <row r="196" spans="1:10" ht="38.4" customHeight="1" x14ac:dyDescent="0.25">
      <c r="A196" s="133" t="s">
        <v>53</v>
      </c>
      <c r="B196" s="16"/>
      <c r="C196" s="62"/>
      <c r="D196" s="16"/>
      <c r="E196" s="62"/>
      <c r="F196" s="16"/>
      <c r="G196" s="62"/>
      <c r="H196" s="16"/>
      <c r="I196" s="62"/>
    </row>
    <row r="197" spans="1:10" ht="38.4" customHeight="1" thickBot="1" x14ac:dyDescent="0.3">
      <c r="A197" s="140" t="s">
        <v>57</v>
      </c>
      <c r="B197" s="19"/>
      <c r="C197" s="62"/>
      <c r="D197" s="19"/>
      <c r="E197" s="62"/>
      <c r="F197" s="19"/>
      <c r="G197" s="62"/>
      <c r="H197" s="19"/>
      <c r="I197" s="62"/>
    </row>
    <row r="198" spans="1:10" s="4" customFormat="1" ht="36" customHeight="1" thickTop="1" x14ac:dyDescent="0.25">
      <c r="A198" s="141" t="s">
        <v>19</v>
      </c>
      <c r="B198" s="23">
        <f>SUM(B193:B197)</f>
        <v>0</v>
      </c>
      <c r="C198" s="218"/>
      <c r="D198" s="23">
        <f>SUM(D193:D197)</f>
        <v>0</v>
      </c>
      <c r="E198" s="218"/>
      <c r="F198" s="23">
        <f>SUM(F193:F197)</f>
        <v>0</v>
      </c>
      <c r="G198" s="218"/>
      <c r="H198" s="23">
        <f>SUM(H193:H197)</f>
        <v>0</v>
      </c>
      <c r="I198" s="218"/>
      <c r="J198" s="250"/>
    </row>
    <row r="199" spans="1:10" s="4" customFormat="1" ht="36" customHeight="1" x14ac:dyDescent="0.25">
      <c r="A199" s="142" t="s">
        <v>20</v>
      </c>
      <c r="B199" s="16">
        <f>'Vuosi 2017'!B200</f>
        <v>0</v>
      </c>
      <c r="C199" s="218"/>
      <c r="D199" s="16">
        <f>'Vuosi 2017'!D200</f>
        <v>0</v>
      </c>
      <c r="E199" s="218"/>
      <c r="F199" s="16">
        <f>'Vuosi 2017'!F200</f>
        <v>0</v>
      </c>
      <c r="G199" s="218"/>
      <c r="H199" s="16">
        <f>'Vuosi 2017'!H200</f>
        <v>0</v>
      </c>
      <c r="I199" s="218"/>
      <c r="J199" s="250"/>
    </row>
    <row r="200" spans="1:10" s="4" customFormat="1" ht="36" customHeight="1" x14ac:dyDescent="0.25">
      <c r="A200" s="142" t="s">
        <v>22</v>
      </c>
      <c r="B200" s="23">
        <f>SUM(B198:B199)</f>
        <v>0</v>
      </c>
      <c r="C200" s="218"/>
      <c r="D200" s="23">
        <f>SUM(D198:D199)</f>
        <v>0</v>
      </c>
      <c r="E200" s="218"/>
      <c r="F200" s="23">
        <f>SUM(F198:F199)</f>
        <v>0</v>
      </c>
      <c r="G200" s="218"/>
      <c r="H200" s="23">
        <f>SUM(H198:H199)</f>
        <v>0</v>
      </c>
      <c r="I200" s="218"/>
      <c r="J200" s="250"/>
    </row>
    <row r="201" spans="1:10" ht="63.6" customHeight="1" x14ac:dyDescent="0.25">
      <c r="A201" s="96" t="s">
        <v>156</v>
      </c>
      <c r="B201" s="217"/>
      <c r="C201" s="62"/>
      <c r="D201" s="217"/>
      <c r="E201" s="62"/>
      <c r="F201" s="217"/>
      <c r="G201" s="62"/>
      <c r="H201" s="217"/>
      <c r="I201" s="62"/>
    </row>
    <row r="202" spans="1:10" ht="35.4" customHeight="1" x14ac:dyDescent="0.25">
      <c r="A202" s="114" t="s">
        <v>13</v>
      </c>
      <c r="B202" s="16"/>
      <c r="C202" s="62"/>
      <c r="D202" s="16"/>
      <c r="E202" s="62"/>
      <c r="F202" s="16"/>
      <c r="G202" s="62"/>
      <c r="H202" s="16"/>
      <c r="I202" s="62"/>
    </row>
    <row r="203" spans="1:10" ht="35.4" customHeight="1" x14ac:dyDescent="0.25">
      <c r="A203" s="114" t="s">
        <v>56</v>
      </c>
      <c r="B203" s="16"/>
      <c r="C203" s="62"/>
      <c r="D203" s="16"/>
      <c r="E203" s="62"/>
      <c r="F203" s="16"/>
      <c r="G203" s="62"/>
      <c r="H203" s="16"/>
      <c r="I203" s="62"/>
    </row>
    <row r="204" spans="1:10" ht="39.6" customHeight="1" x14ac:dyDescent="0.25">
      <c r="A204" s="114" t="s">
        <v>54</v>
      </c>
      <c r="B204" s="16"/>
      <c r="C204" s="62"/>
      <c r="D204" s="16"/>
      <c r="E204" s="62"/>
      <c r="F204" s="16"/>
      <c r="G204" s="62"/>
      <c r="H204" s="16"/>
      <c r="I204" s="62"/>
    </row>
    <row r="205" spans="1:10" ht="39.6" customHeight="1" x14ac:dyDescent="0.25">
      <c r="A205" s="115" t="s">
        <v>345</v>
      </c>
      <c r="B205" s="16"/>
      <c r="C205" s="62"/>
      <c r="D205" s="16"/>
      <c r="E205" s="62"/>
      <c r="F205" s="16"/>
      <c r="G205" s="62"/>
      <c r="H205" s="16"/>
      <c r="I205" s="62"/>
    </row>
    <row r="206" spans="1:10" ht="39.6" customHeight="1" thickBot="1" x14ac:dyDescent="0.3">
      <c r="A206" s="145" t="s">
        <v>57</v>
      </c>
      <c r="B206" s="19"/>
      <c r="C206" s="62"/>
      <c r="D206" s="19"/>
      <c r="E206" s="62"/>
      <c r="F206" s="19"/>
      <c r="G206" s="62"/>
      <c r="H206" s="19"/>
      <c r="I206" s="62"/>
    </row>
    <row r="207" spans="1:10" ht="35.4" customHeight="1" thickTop="1" x14ac:dyDescent="0.25">
      <c r="A207" s="144" t="s">
        <v>21</v>
      </c>
      <c r="B207" s="23">
        <f>SUM(B202:B206)</f>
        <v>0</v>
      </c>
      <c r="C207" s="62"/>
      <c r="D207" s="23">
        <f>SUM(D202:D206)</f>
        <v>0</v>
      </c>
      <c r="E207" s="62"/>
      <c r="F207" s="23">
        <f>SUM(F202:F206)</f>
        <v>0</v>
      </c>
      <c r="G207" s="62"/>
      <c r="H207" s="23">
        <f>SUM(H202:H206)</f>
        <v>0</v>
      </c>
      <c r="I207" s="62"/>
    </row>
    <row r="208" spans="1:10" ht="35.4" customHeight="1" x14ac:dyDescent="0.25">
      <c r="A208" s="142" t="s">
        <v>20</v>
      </c>
      <c r="B208" s="16">
        <f>'Vuosi 2017'!B209</f>
        <v>0</v>
      </c>
      <c r="C208" s="62"/>
      <c r="D208" s="16">
        <f>'Vuosi 2017'!D209</f>
        <v>0</v>
      </c>
      <c r="E208" s="62"/>
      <c r="F208" s="16">
        <f>'Vuosi 2017'!F209</f>
        <v>0</v>
      </c>
      <c r="G208" s="62"/>
      <c r="H208" s="16">
        <f>'Vuosi 2017'!H209</f>
        <v>0</v>
      </c>
      <c r="I208" s="62"/>
    </row>
    <row r="209" spans="1:9" ht="35.4" customHeight="1" x14ac:dyDescent="0.25">
      <c r="A209" s="142" t="s">
        <v>23</v>
      </c>
      <c r="B209" s="23">
        <f>SUM(B207:B208)</f>
        <v>0</v>
      </c>
      <c r="C209" s="62"/>
      <c r="D209" s="23">
        <f>SUM(D207:D208)</f>
        <v>0</v>
      </c>
      <c r="E209" s="62"/>
      <c r="F209" s="23">
        <f>SUM(F207:F208)</f>
        <v>0</v>
      </c>
      <c r="G209" s="62"/>
      <c r="H209" s="23">
        <f>SUM(H207:H208)</f>
        <v>0</v>
      </c>
      <c r="I209" s="62"/>
    </row>
    <row r="210" spans="1:9" ht="57.6" customHeight="1" x14ac:dyDescent="0.25">
      <c r="A210" s="97" t="s">
        <v>61</v>
      </c>
      <c r="B210" s="219"/>
      <c r="C210" s="62"/>
      <c r="D210" s="219"/>
      <c r="E210" s="62"/>
      <c r="F210" s="219"/>
      <c r="G210" s="62"/>
      <c r="H210" s="219"/>
      <c r="I210" s="62"/>
    </row>
    <row r="211" spans="1:9" ht="36" customHeight="1" x14ac:dyDescent="0.25">
      <c r="A211" s="114" t="s">
        <v>346</v>
      </c>
      <c r="B211" s="16"/>
      <c r="C211" s="63"/>
      <c r="D211" s="16"/>
      <c r="E211" s="63"/>
      <c r="F211" s="16"/>
      <c r="G211" s="63"/>
      <c r="H211" s="16"/>
      <c r="I211" s="63"/>
    </row>
    <row r="212" spans="1:9" ht="36" customHeight="1" thickBot="1" x14ac:dyDescent="0.3">
      <c r="A212" s="143" t="s">
        <v>347</v>
      </c>
      <c r="B212" s="19"/>
      <c r="C212" s="63"/>
      <c r="D212" s="19"/>
      <c r="E212" s="63"/>
      <c r="F212" s="19"/>
      <c r="G212" s="63"/>
      <c r="H212" s="19"/>
      <c r="I212" s="63"/>
    </row>
    <row r="213" spans="1:9" ht="36" customHeight="1" thickTop="1" x14ac:dyDescent="0.25">
      <c r="A213" s="141" t="s">
        <v>24</v>
      </c>
      <c r="B213" s="23">
        <f>SUM(B211:B212)</f>
        <v>0</v>
      </c>
      <c r="C213" s="63"/>
      <c r="D213" s="23">
        <f>SUM(D211:D212)</f>
        <v>0</v>
      </c>
      <c r="E213" s="63"/>
      <c r="F213" s="23">
        <f>SUM(F211:F212)</f>
        <v>0</v>
      </c>
      <c r="G213" s="63"/>
      <c r="H213" s="23">
        <f>SUM(H211:H212)</f>
        <v>0</v>
      </c>
      <c r="I213" s="63"/>
    </row>
    <row r="214" spans="1:9" ht="33" customHeight="1" x14ac:dyDescent="0.25">
      <c r="A214" s="142" t="s">
        <v>20</v>
      </c>
      <c r="B214" s="16">
        <f>'Vuosi 2017'!B215</f>
        <v>0</v>
      </c>
      <c r="C214" s="63"/>
      <c r="D214" s="16">
        <f>'Vuosi 2017'!D215</f>
        <v>0</v>
      </c>
      <c r="E214" s="63"/>
      <c r="F214" s="16">
        <f>'Vuosi 2017'!F215</f>
        <v>0</v>
      </c>
      <c r="G214" s="63"/>
      <c r="H214" s="16">
        <f>'Vuosi 2017'!H215</f>
        <v>0</v>
      </c>
      <c r="I214" s="63"/>
    </row>
    <row r="215" spans="1:9" ht="38.4" customHeight="1" x14ac:dyDescent="0.25">
      <c r="A215" s="142" t="s">
        <v>25</v>
      </c>
      <c r="B215" s="23">
        <f>SUM(B213:B214)</f>
        <v>0</v>
      </c>
      <c r="C215" s="63"/>
      <c r="D215" s="23">
        <f>SUM(D213:D214)</f>
        <v>0</v>
      </c>
      <c r="E215" s="63"/>
      <c r="F215" s="23">
        <f>SUM(F213:F214)</f>
        <v>0</v>
      </c>
      <c r="G215" s="63"/>
      <c r="H215" s="23">
        <f>SUM(H213:H214)</f>
        <v>0</v>
      </c>
      <c r="I215" s="63"/>
    </row>
    <row r="216" spans="1:9" ht="53.4" customHeight="1" x14ac:dyDescent="0.25">
      <c r="A216" s="117" t="s">
        <v>405</v>
      </c>
      <c r="B216"/>
      <c r="C216" s="63"/>
      <c r="D216" s="71"/>
      <c r="E216" s="63"/>
      <c r="F216" s="71"/>
      <c r="G216" s="63"/>
      <c r="H216" s="71"/>
      <c r="I216" s="63"/>
    </row>
    <row r="217" spans="1:9" ht="39" customHeight="1" x14ac:dyDescent="0.25">
      <c r="A217" s="147" t="s">
        <v>348</v>
      </c>
      <c r="B217" s="59">
        <f>B179</f>
        <v>0</v>
      </c>
      <c r="C217" s="155"/>
      <c r="D217" s="59">
        <f>D179</f>
        <v>0</v>
      </c>
      <c r="E217" s="49"/>
      <c r="F217" s="59">
        <f>F179</f>
        <v>0</v>
      </c>
      <c r="G217" s="64"/>
      <c r="H217" s="59">
        <f>H179</f>
        <v>0</v>
      </c>
      <c r="I217" s="64"/>
    </row>
    <row r="218" spans="1:9" ht="39" customHeight="1" x14ac:dyDescent="0.25">
      <c r="A218" s="147" t="s">
        <v>349</v>
      </c>
      <c r="B218" s="59">
        <f>B180</f>
        <v>0</v>
      </c>
      <c r="C218" s="155"/>
      <c r="D218" s="59">
        <f>D180</f>
        <v>0</v>
      </c>
      <c r="E218" s="49"/>
      <c r="F218" s="59">
        <f>F180</f>
        <v>0</v>
      </c>
      <c r="G218" s="64"/>
      <c r="H218" s="59">
        <f>H180</f>
        <v>0</v>
      </c>
      <c r="I218" s="64"/>
    </row>
    <row r="219" spans="1:9" ht="39" customHeight="1" x14ac:dyDescent="0.25">
      <c r="A219" s="147" t="s">
        <v>350</v>
      </c>
      <c r="B219" s="59">
        <f>B182+B183+B184+B185</f>
        <v>0</v>
      </c>
      <c r="C219" s="155"/>
      <c r="D219" s="59">
        <f>D182+D183+D184+D185</f>
        <v>0</v>
      </c>
      <c r="E219" s="49"/>
      <c r="F219" s="59">
        <f>F182+F183+F184+F185</f>
        <v>0</v>
      </c>
      <c r="G219" s="64"/>
      <c r="H219" s="59">
        <f>H182+H183+H184+H185</f>
        <v>0</v>
      </c>
      <c r="I219" s="64"/>
    </row>
    <row r="220" spans="1:9" ht="39" customHeight="1" x14ac:dyDescent="0.25">
      <c r="A220" s="148" t="s">
        <v>343</v>
      </c>
      <c r="B220" s="59">
        <f>B186</f>
        <v>0</v>
      </c>
      <c r="C220" s="155"/>
      <c r="D220" s="59">
        <f>D186</f>
        <v>0</v>
      </c>
      <c r="E220" s="49"/>
      <c r="F220" s="59">
        <f>F186</f>
        <v>0</v>
      </c>
      <c r="G220" s="64"/>
      <c r="H220" s="59">
        <f>H186</f>
        <v>0</v>
      </c>
      <c r="I220" s="64"/>
    </row>
    <row r="221" spans="1:9" ht="39" customHeight="1" x14ac:dyDescent="0.25">
      <c r="A221" s="149" t="s">
        <v>22</v>
      </c>
      <c r="B221" s="59">
        <f>B200</f>
        <v>0</v>
      </c>
      <c r="C221" s="155"/>
      <c r="D221" s="59">
        <f>D200</f>
        <v>0</v>
      </c>
      <c r="E221" s="49"/>
      <c r="F221" s="59">
        <f>F200</f>
        <v>0</v>
      </c>
      <c r="G221" s="64"/>
      <c r="H221" s="59">
        <f>H200</f>
        <v>0</v>
      </c>
      <c r="I221" s="64"/>
    </row>
    <row r="222" spans="1:9" ht="39" customHeight="1" x14ac:dyDescent="0.25">
      <c r="A222" s="147" t="s">
        <v>23</v>
      </c>
      <c r="B222" s="59">
        <f>B209</f>
        <v>0</v>
      </c>
      <c r="C222" s="155"/>
      <c r="D222" s="59">
        <f>D209</f>
        <v>0</v>
      </c>
      <c r="E222" s="49"/>
      <c r="F222" s="59">
        <f>F209</f>
        <v>0</v>
      </c>
      <c r="G222" s="64"/>
      <c r="H222" s="59">
        <f>H209</f>
        <v>0</v>
      </c>
      <c r="I222" s="64"/>
    </row>
    <row r="223" spans="1:9" ht="39" customHeight="1" thickBot="1" x14ac:dyDescent="0.3">
      <c r="A223" s="150" t="s">
        <v>351</v>
      </c>
      <c r="B223" s="60">
        <f>B215</f>
        <v>0</v>
      </c>
      <c r="C223"/>
      <c r="D223" s="60">
        <f>D215</f>
        <v>0</v>
      </c>
      <c r="E223" s="49"/>
      <c r="F223" s="60">
        <f>F215</f>
        <v>0</v>
      </c>
      <c r="G223" s="64"/>
      <c r="H223" s="60">
        <f>H215</f>
        <v>0</v>
      </c>
      <c r="I223" s="64"/>
    </row>
    <row r="224" spans="1:9" ht="46.2" customHeight="1" thickTop="1" x14ac:dyDescent="0.25">
      <c r="A224" s="286" t="s">
        <v>462</v>
      </c>
      <c r="B224" s="162">
        <f>SUM(B217:B223)</f>
        <v>0</v>
      </c>
      <c r="C224" s="156"/>
      <c r="D224" s="162">
        <f>SUM(D217:D223)</f>
        <v>0</v>
      </c>
      <c r="E224" s="49"/>
      <c r="F224" s="162">
        <f>SUM(F217:F223)</f>
        <v>0</v>
      </c>
      <c r="G224" s="64"/>
      <c r="H224" s="162">
        <f>SUM(H217:H223)</f>
        <v>0</v>
      </c>
      <c r="I224" s="64"/>
    </row>
    <row r="225" spans="1:17" ht="48" customHeight="1" x14ac:dyDescent="0.3">
      <c r="A225" s="287" t="s">
        <v>463</v>
      </c>
      <c r="B225"/>
      <c r="C225"/>
      <c r="D225"/>
      <c r="E225"/>
      <c r="F225"/>
      <c r="G225"/>
      <c r="H225"/>
      <c r="I225" s="64"/>
    </row>
    <row r="226" spans="1:17" ht="32.4" customHeight="1" x14ac:dyDescent="0.25">
      <c r="A226" s="151" t="s">
        <v>352</v>
      </c>
      <c r="B226" s="210"/>
      <c r="C226" s="155"/>
      <c r="D226" s="49"/>
      <c r="E226" s="49"/>
      <c r="F226" s="44"/>
      <c r="G226" s="64"/>
      <c r="I226" s="64"/>
    </row>
    <row r="227" spans="1:17" ht="32.4" customHeight="1" x14ac:dyDescent="0.25">
      <c r="A227" s="152" t="s">
        <v>353</v>
      </c>
      <c r="B227" s="210"/>
      <c r="C227" s="155"/>
      <c r="D227" s="49"/>
      <c r="E227" s="49"/>
      <c r="F227" s="44"/>
      <c r="G227" s="64"/>
      <c r="I227" s="64"/>
    </row>
    <row r="228" spans="1:17" ht="32.4" customHeight="1" x14ac:dyDescent="0.25">
      <c r="A228" s="151" t="s">
        <v>354</v>
      </c>
      <c r="B228" s="210"/>
      <c r="C228" s="157"/>
      <c r="D228" s="49"/>
      <c r="E228" s="49"/>
      <c r="F228" s="44"/>
      <c r="G228" s="64"/>
      <c r="I228" s="64"/>
    </row>
    <row r="229" spans="1:17" s="1" customFormat="1" ht="43.2" customHeight="1" thickBot="1" x14ac:dyDescent="0.3">
      <c r="A229" s="153" t="s">
        <v>355</v>
      </c>
      <c r="B229" s="211">
        <f>B226-(SUM(B227:B228))</f>
        <v>0</v>
      </c>
      <c r="C229" s="158"/>
      <c r="D229" s="65"/>
      <c r="E229" s="65"/>
      <c r="F229" s="44"/>
      <c r="G229" s="66"/>
      <c r="H229" s="44"/>
      <c r="I229" s="66"/>
      <c r="J229" s="250"/>
      <c r="K229" s="3"/>
      <c r="L229" s="3"/>
      <c r="M229" s="3"/>
      <c r="N229" s="3"/>
      <c r="O229" s="3"/>
      <c r="P229" s="3"/>
      <c r="Q229" s="3"/>
    </row>
    <row r="230" spans="1:17" s="1" customFormat="1" ht="45.6" customHeight="1" thickTop="1" thickBot="1" x14ac:dyDescent="0.3">
      <c r="A230" s="154" t="s">
        <v>356</v>
      </c>
      <c r="B230" s="168">
        <f>ROUNDDOWN(B224-B229,2)</f>
        <v>0</v>
      </c>
      <c r="C230" s="169" t="str">
        <f>IF((B230)=0,"",IF((B230)&lt;&gt;0,"Kokonaisjäämän ja taseen rahoitusaseman lukujen on täsmättävä toisiinsa. Jos luvut eivät täsmää, on jälkilaskelman luvut tarkistettava. Huom! Tarkistuslaskelmat auttavat tarkistamisessa."))</f>
        <v/>
      </c>
      <c r="D230" s="65"/>
      <c r="E230"/>
      <c r="F230" s="44"/>
      <c r="G230" s="66"/>
      <c r="H230" s="44"/>
      <c r="I230" s="66"/>
      <c r="J230" s="250"/>
      <c r="K230" s="3"/>
      <c r="L230" s="3"/>
      <c r="M230" s="3"/>
      <c r="N230" s="3"/>
      <c r="O230" s="3"/>
      <c r="P230" s="3"/>
      <c r="Q230" s="3"/>
    </row>
    <row r="231" spans="1:17" s="1" customFormat="1" ht="30.6" customHeight="1" thickTop="1" x14ac:dyDescent="0.25">
      <c r="A231" s="151" t="s">
        <v>357</v>
      </c>
      <c r="B231" s="210">
        <f>'Vuosi 2017'!B226</f>
        <v>0</v>
      </c>
      <c r="C231" s="155"/>
      <c r="D231" s="49"/>
      <c r="E231" s="49"/>
      <c r="F231" s="44"/>
      <c r="G231" s="64"/>
      <c r="H231" s="44"/>
      <c r="I231" s="64"/>
      <c r="J231" s="250"/>
      <c r="K231" s="3"/>
      <c r="L231" s="3"/>
      <c r="M231" s="3"/>
      <c r="N231" s="3"/>
      <c r="O231" s="3"/>
      <c r="P231" s="3"/>
      <c r="Q231" s="3"/>
    </row>
    <row r="232" spans="1:17" s="1" customFormat="1" ht="30.6" customHeight="1" x14ac:dyDescent="0.25">
      <c r="A232" s="151" t="s">
        <v>408</v>
      </c>
      <c r="B232" s="210">
        <f>'Vuosi 2017'!B227</f>
        <v>0</v>
      </c>
      <c r="C232" s="155"/>
      <c r="D232" s="49"/>
      <c r="E232" s="49"/>
      <c r="F232" s="44"/>
      <c r="G232" s="64"/>
      <c r="H232" s="44"/>
      <c r="I232" s="64"/>
      <c r="J232" s="250"/>
      <c r="K232" s="3"/>
      <c r="L232" s="3"/>
      <c r="M232" s="3"/>
      <c r="N232" s="3"/>
      <c r="O232" s="3"/>
      <c r="P232" s="3"/>
      <c r="Q232" s="3"/>
    </row>
    <row r="233" spans="1:17" s="1" customFormat="1" ht="30.6" customHeight="1" x14ac:dyDescent="0.25">
      <c r="A233" s="151" t="s">
        <v>409</v>
      </c>
      <c r="B233" s="210">
        <f>'Vuosi 2017'!B228</f>
        <v>0</v>
      </c>
      <c r="C233" s="155"/>
      <c r="D233" s="49"/>
      <c r="E233" s="49"/>
      <c r="F233" s="44"/>
      <c r="G233" s="64"/>
      <c r="H233" s="44"/>
      <c r="I233" s="64"/>
      <c r="J233" s="250"/>
      <c r="K233" s="3"/>
      <c r="L233" s="3"/>
      <c r="M233" s="3"/>
      <c r="N233" s="3"/>
      <c r="O233" s="3"/>
      <c r="P233" s="3"/>
      <c r="Q233" s="3"/>
    </row>
    <row r="234" spans="1:17" s="1" customFormat="1" ht="45" customHeight="1" x14ac:dyDescent="0.25">
      <c r="A234" s="170" t="s">
        <v>358</v>
      </c>
      <c r="B234" s="212">
        <f>B231-(SUM(B232:B233))</f>
        <v>0</v>
      </c>
      <c r="C234"/>
      <c r="D234" s="49"/>
      <c r="E234" s="49"/>
      <c r="F234" s="44"/>
      <c r="G234" s="64"/>
      <c r="H234" s="44"/>
      <c r="I234" s="64"/>
      <c r="J234" s="250"/>
      <c r="K234" s="3"/>
      <c r="L234" s="3"/>
      <c r="M234" s="3"/>
      <c r="N234" s="3"/>
      <c r="O234" s="3"/>
      <c r="P234" s="3"/>
      <c r="Q234" s="3"/>
    </row>
    <row r="235" spans="1:17" s="1" customFormat="1" ht="65.400000000000006" customHeight="1" x14ac:dyDescent="0.25">
      <c r="A235" s="118" t="s">
        <v>359</v>
      </c>
      <c r="B235" s="14"/>
      <c r="C235" s="44"/>
      <c r="D235" s="44"/>
      <c r="E235" s="44"/>
      <c r="F235" s="44"/>
      <c r="G235" s="44"/>
      <c r="H235" s="44"/>
      <c r="I235" s="44"/>
      <c r="J235" s="250"/>
      <c r="K235" s="3"/>
      <c r="L235" s="3"/>
      <c r="M235" s="3"/>
      <c r="N235" s="3"/>
      <c r="O235" s="3"/>
      <c r="P235" s="3"/>
      <c r="Q235" s="3"/>
    </row>
    <row r="236" spans="1:17" s="1" customFormat="1" ht="25.05" customHeight="1" x14ac:dyDescent="0.25">
      <c r="A236" s="119" t="s">
        <v>360</v>
      </c>
      <c r="B236" s="72"/>
      <c r="C236" s="67"/>
      <c r="D236" s="220"/>
      <c r="E236" s="44"/>
      <c r="F236" s="220"/>
      <c r="G236" s="44"/>
      <c r="H236" s="220"/>
      <c r="I236" s="44"/>
      <c r="J236" s="250"/>
      <c r="K236" s="3"/>
      <c r="L236" s="3"/>
      <c r="M236" s="3"/>
      <c r="N236" s="3"/>
      <c r="O236" s="3"/>
      <c r="P236" s="3"/>
      <c r="Q236" s="3"/>
    </row>
    <row r="237" spans="1:17" s="1" customFormat="1" ht="25.05" customHeight="1" x14ac:dyDescent="0.25">
      <c r="A237" s="98" t="s">
        <v>361</v>
      </c>
      <c r="B237" s="73"/>
      <c r="C237" s="67"/>
      <c r="D237" s="221"/>
      <c r="E237" s="44"/>
      <c r="F237" s="221"/>
      <c r="G237" s="44"/>
      <c r="H237" s="221"/>
      <c r="I237" s="44"/>
      <c r="J237" s="250"/>
      <c r="K237" s="3"/>
      <c r="L237" s="3"/>
      <c r="M237" s="3"/>
      <c r="N237" s="3"/>
      <c r="O237" s="3"/>
      <c r="P237" s="3"/>
      <c r="Q237" s="3"/>
    </row>
    <row r="238" spans="1:17" s="1" customFormat="1" ht="25.05" customHeight="1" x14ac:dyDescent="0.25">
      <c r="A238" s="99" t="s">
        <v>362</v>
      </c>
      <c r="B238" s="73"/>
      <c r="C238" s="67"/>
      <c r="D238" s="221"/>
      <c r="E238" s="44"/>
      <c r="F238" s="221"/>
      <c r="G238" s="44"/>
      <c r="H238" s="221"/>
      <c r="I238" s="44"/>
      <c r="J238" s="250"/>
      <c r="K238" s="3"/>
      <c r="L238" s="3"/>
      <c r="M238" s="3"/>
      <c r="N238" s="3"/>
      <c r="O238" s="3"/>
      <c r="P238" s="3"/>
      <c r="Q238" s="3"/>
    </row>
    <row r="239" spans="1:17" s="1" customFormat="1" ht="25.05" customHeight="1" x14ac:dyDescent="0.25">
      <c r="A239" s="98" t="s">
        <v>363</v>
      </c>
      <c r="B239" s="73"/>
      <c r="C239" s="67"/>
      <c r="D239" s="221"/>
      <c r="E239" s="44"/>
      <c r="F239" s="221"/>
      <c r="G239" s="44"/>
      <c r="H239" s="221"/>
      <c r="I239" s="44"/>
      <c r="J239" s="250"/>
      <c r="K239" s="3"/>
      <c r="L239" s="3"/>
      <c r="M239" s="3"/>
      <c r="N239" s="3"/>
      <c r="O239" s="3"/>
      <c r="P239" s="3"/>
      <c r="Q239" s="3"/>
    </row>
    <row r="240" spans="1:17" s="1" customFormat="1" ht="25.05" customHeight="1" x14ac:dyDescent="0.25">
      <c r="A240" s="98" t="s">
        <v>364</v>
      </c>
      <c r="B240" s="73"/>
      <c r="C240" s="67"/>
      <c r="D240" s="221"/>
      <c r="E240" s="44"/>
      <c r="F240" s="221"/>
      <c r="G240" s="44"/>
      <c r="H240" s="221"/>
      <c r="I240" s="44"/>
      <c r="J240" s="250"/>
      <c r="K240" s="3"/>
      <c r="L240" s="3"/>
      <c r="M240" s="3"/>
      <c r="N240" s="3"/>
      <c r="O240" s="3"/>
      <c r="P240" s="3"/>
      <c r="Q240" s="3"/>
    </row>
    <row r="241" spans="1:17" s="1" customFormat="1" ht="25.05" customHeight="1" x14ac:dyDescent="0.25">
      <c r="A241" s="120" t="s">
        <v>415</v>
      </c>
      <c r="B241" s="74"/>
      <c r="C241" s="44"/>
      <c r="D241" s="191"/>
      <c r="E241" s="68"/>
      <c r="F241" s="191"/>
      <c r="G241" s="44"/>
      <c r="H241" s="191"/>
      <c r="I241" s="44"/>
      <c r="J241" s="250"/>
      <c r="K241" s="3"/>
      <c r="L241" s="3"/>
      <c r="M241" s="3"/>
      <c r="N241" s="3"/>
      <c r="O241" s="3"/>
      <c r="P241" s="3"/>
      <c r="Q241" s="3"/>
    </row>
    <row r="242" spans="1:17" s="1" customFormat="1" ht="25.05" customHeight="1" x14ac:dyDescent="0.25">
      <c r="A242" s="100" t="s">
        <v>365</v>
      </c>
      <c r="B242" s="75">
        <f>SUM(B237:B241)</f>
        <v>0</v>
      </c>
      <c r="C242" s="44"/>
      <c r="D242" s="222">
        <f>SUM(D237:D241)</f>
        <v>0</v>
      </c>
      <c r="E242" s="58"/>
      <c r="F242" s="222">
        <f>SUM(F237:F241)</f>
        <v>0</v>
      </c>
      <c r="G242" s="44"/>
      <c r="H242" s="222">
        <f>SUM(H237:H241)</f>
        <v>0</v>
      </c>
      <c r="I242" s="44"/>
      <c r="J242" s="250"/>
      <c r="K242" s="3"/>
      <c r="L242" s="3"/>
      <c r="M242" s="3"/>
      <c r="N242" s="3"/>
      <c r="O242" s="3"/>
      <c r="P242" s="3"/>
      <c r="Q242" s="3"/>
    </row>
    <row r="243" spans="1:17" s="58" customFormat="1" ht="25.05" customHeight="1" x14ac:dyDescent="0.25">
      <c r="A243" s="99" t="s">
        <v>366</v>
      </c>
      <c r="B243" s="76">
        <f>B25+B46+B63+B64+B65+B89+B107+B108+B123+B124+B139+B140+B154+B155+B156+B193+B202</f>
        <v>0</v>
      </c>
      <c r="C243" s="44"/>
      <c r="D243" s="223">
        <f>D25+D46+D63+D64+D65+D89+D107+D108+D123+D124+D139+D140+D154+D155+D156+D193+D202</f>
        <v>0</v>
      </c>
      <c r="F243" s="223">
        <f>F25+F46+F63+F64+F65+F89+F107+F108+F123+F124+F139+F140+F154+F155+F156+F193+F202</f>
        <v>0</v>
      </c>
      <c r="G243" s="44"/>
      <c r="H243" s="223">
        <f>H25+H46+H63+H64+H65+H89+H107+H108+H123+H124+H139+H140+H154+H155+H156+H193+H202</f>
        <v>0</v>
      </c>
      <c r="I243" s="44"/>
      <c r="J243" s="250"/>
      <c r="K243" s="3"/>
      <c r="L243" s="3"/>
      <c r="M243" s="3"/>
      <c r="N243" s="3"/>
      <c r="O243" s="3"/>
      <c r="P243" s="3"/>
      <c r="Q243" s="3"/>
    </row>
    <row r="244" spans="1:17" s="58" customFormat="1" ht="25.05" customHeight="1" x14ac:dyDescent="0.25">
      <c r="A244" s="99" t="s">
        <v>434</v>
      </c>
      <c r="B244" s="77">
        <f>-(B44+B51-B66+B87+B94+B112+B114-B194-B203-B83-B41-B43-B85+B52+B95)</f>
        <v>0</v>
      </c>
      <c r="C244" s="44"/>
      <c r="D244" s="223">
        <f>-(D44+D51-D66+D87+D94+D112+D114-D194-D203-D83-D41-D43-D85+D52+D95)</f>
        <v>0</v>
      </c>
      <c r="E244" s="44"/>
      <c r="F244" s="223">
        <f>-(F44+F51-F66+F87+F94+F112+F114-F194-F203-F83-F41-F43-F85+F52+F95)</f>
        <v>0</v>
      </c>
      <c r="G244" s="44"/>
      <c r="H244" s="223">
        <f>-(H44+H51-H66+H87+H94+H112+H114-H194-H203-H83-H41-H43-H85+H52+H95)</f>
        <v>0</v>
      </c>
      <c r="I244" s="44"/>
      <c r="J244" s="250"/>
      <c r="K244" s="3"/>
      <c r="L244" s="3"/>
      <c r="M244" s="3"/>
      <c r="N244" s="3"/>
      <c r="O244" s="3"/>
      <c r="P244" s="3"/>
      <c r="Q244" s="3"/>
    </row>
    <row r="245" spans="1:17" s="58" customFormat="1" ht="25.05" customHeight="1" x14ac:dyDescent="0.25">
      <c r="A245" s="98" t="s">
        <v>363</v>
      </c>
      <c r="B245" s="76">
        <f>B239</f>
        <v>0</v>
      </c>
      <c r="C245" s="44"/>
      <c r="D245" s="223">
        <f>D239</f>
        <v>0</v>
      </c>
      <c r="E245" s="44"/>
      <c r="F245" s="223">
        <f>F239</f>
        <v>0</v>
      </c>
      <c r="G245" s="44"/>
      <c r="H245" s="223">
        <f>H239</f>
        <v>0</v>
      </c>
      <c r="I245" s="44"/>
      <c r="J245" s="250"/>
      <c r="K245" s="3"/>
      <c r="L245" s="3"/>
      <c r="M245" s="3"/>
      <c r="N245" s="3"/>
      <c r="O245" s="3"/>
      <c r="P245" s="3"/>
      <c r="Q245" s="3"/>
    </row>
    <row r="246" spans="1:17" s="58" customFormat="1" ht="25.05" customHeight="1" x14ac:dyDescent="0.25">
      <c r="A246" s="98" t="s">
        <v>364</v>
      </c>
      <c r="B246" s="76">
        <f>B240</f>
        <v>0</v>
      </c>
      <c r="C246" s="44"/>
      <c r="D246" s="223">
        <f>D240</f>
        <v>0</v>
      </c>
      <c r="E246" s="44"/>
      <c r="F246" s="223">
        <f>F240</f>
        <v>0</v>
      </c>
      <c r="G246" s="44"/>
      <c r="H246" s="223">
        <f>H240</f>
        <v>0</v>
      </c>
      <c r="I246" s="44"/>
      <c r="J246" s="250"/>
      <c r="K246" s="3"/>
      <c r="L246" s="3"/>
      <c r="M246" s="3"/>
      <c r="N246" s="3"/>
      <c r="O246" s="3"/>
      <c r="P246" s="3"/>
      <c r="Q246" s="3"/>
    </row>
    <row r="247" spans="1:17" s="58" customFormat="1" ht="25.05" customHeight="1" x14ac:dyDescent="0.25">
      <c r="A247" s="120" t="s">
        <v>415</v>
      </c>
      <c r="B247" s="84">
        <f>-(B43+B85)</f>
        <v>0</v>
      </c>
      <c r="C247" s="44"/>
      <c r="D247" s="224">
        <f>-(D43+D85)</f>
        <v>0</v>
      </c>
      <c r="E247" s="44"/>
      <c r="F247" s="224">
        <f>-(F43+F85)</f>
        <v>0</v>
      </c>
      <c r="G247" s="44"/>
      <c r="H247" s="224">
        <f>-(H43+H85)</f>
        <v>0</v>
      </c>
      <c r="I247" s="44"/>
      <c r="J247" s="250"/>
      <c r="K247" s="3"/>
      <c r="L247" s="3"/>
      <c r="M247" s="3"/>
      <c r="N247" s="3"/>
      <c r="O247" s="3"/>
      <c r="P247" s="3"/>
      <c r="Q247" s="3"/>
    </row>
    <row r="248" spans="1:17" s="58" customFormat="1" ht="25.05" customHeight="1" x14ac:dyDescent="0.25">
      <c r="A248" s="100" t="s">
        <v>367</v>
      </c>
      <c r="B248" s="75">
        <f>SUM(B243:B247)</f>
        <v>0</v>
      </c>
      <c r="C248" s="44"/>
      <c r="D248" s="222">
        <f>SUM(D243:D247)</f>
        <v>0</v>
      </c>
      <c r="E248" s="44"/>
      <c r="F248" s="222">
        <f>SUM(F243:F247)</f>
        <v>0</v>
      </c>
      <c r="G248" s="44"/>
      <c r="H248" s="222">
        <f>SUM(H243:H247)</f>
        <v>0</v>
      </c>
      <c r="I248" s="44"/>
      <c r="J248" s="250"/>
      <c r="K248" s="3"/>
      <c r="L248" s="3"/>
      <c r="M248" s="3"/>
      <c r="N248" s="3"/>
      <c r="O248" s="3"/>
      <c r="P248" s="3"/>
      <c r="Q248" s="3"/>
    </row>
    <row r="249" spans="1:17" s="58" customFormat="1" ht="25.05" customHeight="1" x14ac:dyDescent="0.25">
      <c r="A249" s="99" t="s">
        <v>368</v>
      </c>
      <c r="B249" s="79">
        <f>ROUNDDOWN(B242-B248,2)</f>
        <v>0</v>
      </c>
      <c r="C249" s="213" t="str">
        <f>IF((B249)=0,"",IF((B249)&lt;&gt;0,"Tilikauden tuloksen ja jälkilaskelman tuloksen on täsmättävä toisiinsa. Tarkista laskelman luvut!"))</f>
        <v/>
      </c>
      <c r="D249" s="230">
        <f>ROUNDDOWN(D242-D248,2)</f>
        <v>0</v>
      </c>
      <c r="E249" s="44"/>
      <c r="F249" s="230">
        <f>ROUNDDOWN(F242-F248,2)</f>
        <v>0</v>
      </c>
      <c r="G249" s="44"/>
      <c r="H249" s="230">
        <f>ROUNDDOWN(H242-H248,2)</f>
        <v>0</v>
      </c>
      <c r="I249" s="44"/>
      <c r="J249" s="250"/>
      <c r="K249" s="3"/>
      <c r="L249" s="3"/>
      <c r="M249" s="3"/>
      <c r="N249" s="3"/>
      <c r="O249" s="3"/>
      <c r="P249" s="3"/>
      <c r="Q249" s="3"/>
    </row>
    <row r="250" spans="1:17" s="58" customFormat="1" ht="25.05" customHeight="1" x14ac:dyDescent="0.25">
      <c r="A250" s="119" t="s">
        <v>369</v>
      </c>
      <c r="B250" s="72"/>
      <c r="C250" s="44"/>
      <c r="D250" s="220"/>
      <c r="E250" s="44"/>
      <c r="F250" s="220"/>
      <c r="G250" s="44"/>
      <c r="H250" s="220"/>
      <c r="I250" s="44"/>
      <c r="J250" s="250"/>
      <c r="K250" s="3"/>
      <c r="L250" s="3"/>
      <c r="M250" s="3"/>
      <c r="N250" s="3"/>
      <c r="O250" s="3"/>
      <c r="P250" s="3"/>
      <c r="Q250" s="3"/>
    </row>
    <row r="251" spans="1:17" s="58" customFormat="1" ht="25.05" customHeight="1" x14ac:dyDescent="0.25">
      <c r="A251" s="98" t="s">
        <v>370</v>
      </c>
      <c r="B251" s="73"/>
      <c r="C251" s="44"/>
      <c r="D251" s="221"/>
      <c r="E251" s="44"/>
      <c r="F251" s="221"/>
      <c r="G251" s="44"/>
      <c r="H251" s="221"/>
      <c r="I251" s="44"/>
      <c r="J251" s="250"/>
      <c r="K251" s="3"/>
      <c r="L251" s="3"/>
      <c r="M251" s="3"/>
      <c r="N251" s="3"/>
      <c r="O251" s="3"/>
      <c r="P251" s="3"/>
      <c r="Q251" s="3"/>
    </row>
    <row r="252" spans="1:17" s="58" customFormat="1" ht="25.05" customHeight="1" x14ac:dyDescent="0.25">
      <c r="A252" s="99" t="s">
        <v>371</v>
      </c>
      <c r="B252" s="78">
        <f>-B239</f>
        <v>0</v>
      </c>
      <c r="C252" s="44"/>
      <c r="D252" s="224">
        <f>-D239</f>
        <v>0</v>
      </c>
      <c r="E252" s="44"/>
      <c r="F252" s="224">
        <f>-F239</f>
        <v>0</v>
      </c>
      <c r="G252" s="44"/>
      <c r="H252" s="224">
        <f>-H239</f>
        <v>0</v>
      </c>
      <c r="I252" s="44"/>
      <c r="J252" s="250"/>
      <c r="K252" s="3"/>
      <c r="L252" s="3"/>
      <c r="M252" s="3"/>
      <c r="N252" s="3"/>
      <c r="O252" s="3"/>
      <c r="P252" s="3"/>
      <c r="Q252" s="3"/>
    </row>
    <row r="253" spans="1:17" s="58" customFormat="1" ht="25.05" customHeight="1" x14ac:dyDescent="0.25">
      <c r="A253" s="99" t="s">
        <v>372</v>
      </c>
      <c r="B253" s="79">
        <f>SUM(B251:B252)</f>
        <v>0</v>
      </c>
      <c r="C253" s="44"/>
      <c r="D253" s="225">
        <f>SUM(D251:D252)</f>
        <v>0</v>
      </c>
      <c r="E253" s="44"/>
      <c r="F253" s="225">
        <f>SUM(F251:F252)</f>
        <v>0</v>
      </c>
      <c r="G253" s="44"/>
      <c r="H253" s="225">
        <f>SUM(H251:H252)</f>
        <v>0</v>
      </c>
      <c r="I253" s="44"/>
      <c r="J253" s="250"/>
      <c r="K253" s="3"/>
      <c r="L253" s="3"/>
      <c r="M253" s="3"/>
      <c r="N253" s="3"/>
      <c r="O253" s="3"/>
      <c r="P253" s="3"/>
      <c r="Q253" s="3"/>
    </row>
    <row r="254" spans="1:17" s="58" customFormat="1" ht="25.05" customHeight="1" x14ac:dyDescent="0.25">
      <c r="A254" s="98" t="s">
        <v>373</v>
      </c>
      <c r="B254" s="80">
        <f>'Vuosi 2017'!B251</f>
        <v>0</v>
      </c>
      <c r="C254" s="44"/>
      <c r="D254" s="226">
        <f>'Vuosi 2017'!D251</f>
        <v>0</v>
      </c>
      <c r="E254" s="44"/>
      <c r="F254" s="226">
        <f>'Vuosi 2017'!F251</f>
        <v>0</v>
      </c>
      <c r="G254" s="44"/>
      <c r="H254" s="226">
        <f>'Vuosi 2017'!H251</f>
        <v>0</v>
      </c>
      <c r="I254" s="44"/>
      <c r="J254" s="250"/>
      <c r="K254" s="3"/>
      <c r="L254" s="3"/>
      <c r="M254" s="3"/>
      <c r="N254" s="3"/>
      <c r="O254" s="3"/>
      <c r="P254" s="3"/>
      <c r="Q254" s="3"/>
    </row>
    <row r="255" spans="1:17" s="58" customFormat="1" ht="25.05" customHeight="1" x14ac:dyDescent="0.25">
      <c r="A255" s="100" t="s">
        <v>374</v>
      </c>
      <c r="B255" s="75">
        <f>B253-B254</f>
        <v>0</v>
      </c>
      <c r="C255" s="44"/>
      <c r="D255" s="222">
        <f>D253-D254</f>
        <v>0</v>
      </c>
      <c r="E255" s="44"/>
      <c r="F255" s="222">
        <f>F253-F254</f>
        <v>0</v>
      </c>
      <c r="G255" s="44"/>
      <c r="H255" s="222">
        <f>H253-H254</f>
        <v>0</v>
      </c>
      <c r="I255" s="44"/>
      <c r="J255" s="250"/>
      <c r="K255" s="3"/>
      <c r="L255" s="3"/>
      <c r="M255" s="3"/>
      <c r="N255" s="3"/>
      <c r="O255" s="3"/>
      <c r="P255" s="3"/>
      <c r="Q255" s="3"/>
    </row>
    <row r="256" spans="1:17" s="58" customFormat="1" ht="25.05" customHeight="1" x14ac:dyDescent="0.25">
      <c r="A256" s="99" t="s">
        <v>375</v>
      </c>
      <c r="B256" s="76">
        <f>B41+B83+B113-B170-B174</f>
        <v>0</v>
      </c>
      <c r="C256" s="44"/>
      <c r="D256" s="223">
        <f>D41+D83+D113-D170-D174</f>
        <v>0</v>
      </c>
      <c r="E256" s="44"/>
      <c r="F256" s="223">
        <f>F41+F83+F113-F170-F174</f>
        <v>0</v>
      </c>
      <c r="G256" s="44"/>
      <c r="H256" s="223">
        <f>H41+H83+H113-H170-H174</f>
        <v>0</v>
      </c>
      <c r="I256" s="44"/>
      <c r="J256" s="250"/>
      <c r="K256" s="3"/>
      <c r="L256" s="3"/>
      <c r="M256" s="3"/>
      <c r="N256" s="3"/>
      <c r="O256" s="3"/>
      <c r="P256" s="3"/>
      <c r="Q256" s="3"/>
    </row>
    <row r="257" spans="1:17" s="58" customFormat="1" ht="25.05" customHeight="1" x14ac:dyDescent="0.25">
      <c r="A257" s="99" t="s">
        <v>376</v>
      </c>
      <c r="B257" s="76">
        <f>B196</f>
        <v>0</v>
      </c>
      <c r="C257" s="44"/>
      <c r="D257" s="223">
        <f>D196</f>
        <v>0</v>
      </c>
      <c r="E257" s="44"/>
      <c r="F257" s="223">
        <f>F196</f>
        <v>0</v>
      </c>
      <c r="G257" s="44"/>
      <c r="H257" s="223">
        <f>H196</f>
        <v>0</v>
      </c>
      <c r="I257" s="44"/>
      <c r="J257" s="250"/>
      <c r="K257" s="3"/>
      <c r="L257" s="3"/>
      <c r="M257" s="3"/>
      <c r="N257" s="3"/>
      <c r="O257" s="3"/>
      <c r="P257" s="3"/>
      <c r="Q257" s="3"/>
    </row>
    <row r="258" spans="1:17" s="58" customFormat="1" ht="25.05" customHeight="1" x14ac:dyDescent="0.25">
      <c r="A258" s="99" t="s">
        <v>377</v>
      </c>
      <c r="B258" s="76">
        <f>B205</f>
        <v>0</v>
      </c>
      <c r="C258" s="44"/>
      <c r="D258" s="223">
        <f>D205</f>
        <v>0</v>
      </c>
      <c r="E258" s="44"/>
      <c r="F258" s="223">
        <f>F205</f>
        <v>0</v>
      </c>
      <c r="G258" s="44"/>
      <c r="H258" s="223">
        <f>H205</f>
        <v>0</v>
      </c>
      <c r="I258" s="44"/>
      <c r="J258" s="250"/>
      <c r="K258" s="3"/>
      <c r="L258" s="3"/>
      <c r="M258" s="3"/>
      <c r="N258" s="3"/>
      <c r="O258" s="3"/>
      <c r="P258" s="3"/>
      <c r="Q258" s="3"/>
    </row>
    <row r="259" spans="1:17" s="58" customFormat="1" ht="25.05" customHeight="1" x14ac:dyDescent="0.25">
      <c r="A259" s="99" t="s">
        <v>372</v>
      </c>
      <c r="B259" s="81">
        <f>SUM(B256:B258)</f>
        <v>0</v>
      </c>
      <c r="C259" s="44"/>
      <c r="D259" s="227">
        <f>SUM(D256:D258)</f>
        <v>0</v>
      </c>
      <c r="E259" s="44"/>
      <c r="F259" s="227">
        <f>SUM(F256:F258)</f>
        <v>0</v>
      </c>
      <c r="G259" s="44"/>
      <c r="H259" s="227">
        <f>SUM(H256:H258)</f>
        <v>0</v>
      </c>
      <c r="I259" s="44"/>
      <c r="J259" s="250"/>
      <c r="K259" s="3"/>
      <c r="L259" s="3"/>
      <c r="M259" s="3"/>
      <c r="N259" s="3"/>
      <c r="O259" s="3"/>
      <c r="P259" s="3"/>
      <c r="Q259" s="3"/>
    </row>
    <row r="260" spans="1:17" s="58" customFormat="1" ht="25.05" customHeight="1" x14ac:dyDescent="0.25">
      <c r="A260" s="99" t="s">
        <v>368</v>
      </c>
      <c r="B260" s="79">
        <f>ROUNDDOWN(IF(B259&gt;0,B255-B259,-B255-B259),2)</f>
        <v>0</v>
      </c>
      <c r="C260" s="214" t="str">
        <f>IF((B260)=0,"",IF((B260)&lt;&gt;0,"Laskelman investonnit on täsmättävä kahden tilikauden välillä tapahtuneeseen muutokseen!"))</f>
        <v/>
      </c>
      <c r="D260" s="225">
        <f>ROUNDDOWN(IF(D259&gt;0,D255-D259,-D255-D259),2)</f>
        <v>0</v>
      </c>
      <c r="E260" s="44"/>
      <c r="F260" s="225">
        <f>ROUNDDOWN(IF(F259&gt;0,F255-F259,-F255-F259),2)</f>
        <v>0</v>
      </c>
      <c r="G260" s="44"/>
      <c r="H260" s="225">
        <f>ROUNDDOWN(IF(H259&gt;0,H255-H259,-H255-H259),2)</f>
        <v>0</v>
      </c>
      <c r="I260" s="44"/>
      <c r="J260" s="250"/>
      <c r="K260" s="3"/>
      <c r="L260" s="3"/>
      <c r="M260" s="3"/>
      <c r="N260" s="3"/>
      <c r="O260" s="3"/>
      <c r="P260" s="3"/>
      <c r="Q260" s="3"/>
    </row>
    <row r="261" spans="1:17" s="58" customFormat="1" ht="25.05" customHeight="1" x14ac:dyDescent="0.25">
      <c r="A261" s="121" t="s">
        <v>378</v>
      </c>
      <c r="B261" s="82"/>
      <c r="C261" s="44"/>
      <c r="D261" s="228"/>
      <c r="E261" s="44"/>
      <c r="F261" s="228"/>
      <c r="G261" s="44"/>
      <c r="H261" s="228"/>
      <c r="I261" s="44"/>
      <c r="J261" s="250"/>
      <c r="K261" s="3"/>
      <c r="L261" s="3"/>
      <c r="M261" s="3"/>
      <c r="N261" s="3"/>
      <c r="O261" s="3"/>
      <c r="P261" s="3"/>
      <c r="Q261" s="3"/>
    </row>
    <row r="262" spans="1:17" s="58" customFormat="1" ht="25.05" customHeight="1" x14ac:dyDescent="0.25">
      <c r="A262" s="101" t="s">
        <v>379</v>
      </c>
      <c r="B262" s="83"/>
      <c r="C262" s="44"/>
      <c r="D262" s="229"/>
      <c r="E262" s="44"/>
      <c r="F262" s="229"/>
      <c r="G262" s="44"/>
      <c r="H262" s="229"/>
      <c r="I262" s="44"/>
      <c r="J262" s="250"/>
      <c r="K262" s="3"/>
      <c r="L262" s="3"/>
      <c r="M262" s="3"/>
      <c r="N262" s="3"/>
      <c r="O262" s="3"/>
      <c r="P262" s="3"/>
      <c r="Q262" s="3"/>
    </row>
    <row r="263" spans="1:17" s="58" customFormat="1" ht="25.05" customHeight="1" x14ac:dyDescent="0.25">
      <c r="A263" s="99" t="s">
        <v>380</v>
      </c>
      <c r="B263" s="80">
        <f>-B228</f>
        <v>0</v>
      </c>
      <c r="C263" s="44"/>
      <c r="D263" s="226">
        <f>-D228</f>
        <v>0</v>
      </c>
      <c r="E263" s="44"/>
      <c r="F263" s="226">
        <f>-F228</f>
        <v>0</v>
      </c>
      <c r="G263" s="44"/>
      <c r="H263" s="226">
        <f>-H228</f>
        <v>0</v>
      </c>
      <c r="I263" s="44"/>
      <c r="J263" s="250"/>
      <c r="K263" s="3"/>
      <c r="L263" s="3"/>
      <c r="M263" s="3"/>
      <c r="N263" s="3"/>
      <c r="O263" s="3"/>
      <c r="P263" s="3"/>
      <c r="Q263" s="3"/>
    </row>
    <row r="264" spans="1:17" s="58" customFormat="1" ht="25.05" customHeight="1" x14ac:dyDescent="0.25">
      <c r="A264" s="99" t="s">
        <v>372</v>
      </c>
      <c r="B264" s="79">
        <f>SUM(B262:B263)</f>
        <v>0</v>
      </c>
      <c r="C264" s="44"/>
      <c r="D264" s="225">
        <f>SUM(D262:D263)</f>
        <v>0</v>
      </c>
      <c r="E264" s="44"/>
      <c r="F264" s="225">
        <f>SUM(F262:F263)</f>
        <v>0</v>
      </c>
      <c r="G264" s="44"/>
      <c r="H264" s="225">
        <f>SUM(H262:H263)</f>
        <v>0</v>
      </c>
      <c r="I264" s="44"/>
      <c r="J264" s="250"/>
      <c r="K264" s="3"/>
      <c r="L264" s="3"/>
      <c r="M264" s="3"/>
      <c r="N264" s="3"/>
      <c r="O264" s="3"/>
      <c r="P264" s="3"/>
      <c r="Q264" s="3"/>
    </row>
    <row r="265" spans="1:17" s="58" customFormat="1" ht="25.05" customHeight="1" x14ac:dyDescent="0.25">
      <c r="A265" s="99" t="s">
        <v>381</v>
      </c>
      <c r="B265" s="83">
        <f>'Vuosi 2017'!B262</f>
        <v>0</v>
      </c>
      <c r="C265" s="44"/>
      <c r="D265" s="229">
        <f>'Vuosi 2017'!D262</f>
        <v>0</v>
      </c>
      <c r="E265" s="44"/>
      <c r="F265" s="229">
        <f>'Vuosi 2017'!F262</f>
        <v>0</v>
      </c>
      <c r="G265" s="44"/>
      <c r="H265" s="229">
        <f>'Vuosi 2017'!H262</f>
        <v>0</v>
      </c>
      <c r="I265" s="44"/>
      <c r="J265" s="250"/>
      <c r="K265" s="3"/>
      <c r="L265" s="3"/>
      <c r="M265" s="3"/>
      <c r="N265" s="3"/>
      <c r="O265" s="3"/>
      <c r="P265" s="3"/>
      <c r="Q265" s="3"/>
    </row>
    <row r="266" spans="1:17" s="58" customFormat="1" ht="25.05" customHeight="1" x14ac:dyDescent="0.25">
      <c r="A266" s="99" t="s">
        <v>382</v>
      </c>
      <c r="B266" s="74">
        <f>'Vuosi 2017'!B263</f>
        <v>0</v>
      </c>
      <c r="C266" s="44"/>
      <c r="D266" s="191">
        <f>'Vuosi 2017'!D263</f>
        <v>0</v>
      </c>
      <c r="E266" s="44"/>
      <c r="F266" s="191">
        <f>'Vuosi 2017'!F263</f>
        <v>0</v>
      </c>
      <c r="G266" s="44"/>
      <c r="H266" s="191">
        <f>'Vuosi 2017'!H263</f>
        <v>0</v>
      </c>
      <c r="I266" s="44"/>
      <c r="J266" s="250"/>
      <c r="K266" s="3"/>
      <c r="L266" s="3"/>
      <c r="M266" s="3"/>
      <c r="N266" s="3"/>
      <c r="O266" s="3"/>
      <c r="P266" s="3"/>
      <c r="Q266" s="3"/>
    </row>
    <row r="267" spans="1:17" s="58" customFormat="1" ht="25.05" customHeight="1" x14ac:dyDescent="0.25">
      <c r="A267" s="99" t="s">
        <v>372</v>
      </c>
      <c r="B267" s="84">
        <f>SUM(B265:B266)</f>
        <v>0</v>
      </c>
      <c r="C267" s="44"/>
      <c r="D267" s="230">
        <f>SUM(D265:D266)</f>
        <v>0</v>
      </c>
      <c r="E267" s="44"/>
      <c r="F267" s="230">
        <f>SUM(F265:F266)</f>
        <v>0</v>
      </c>
      <c r="G267" s="44"/>
      <c r="H267" s="230">
        <f>SUM(H265:H266)</f>
        <v>0</v>
      </c>
      <c r="I267" s="44"/>
      <c r="J267" s="250"/>
      <c r="K267" s="3"/>
      <c r="L267" s="3"/>
      <c r="M267" s="3"/>
      <c r="N267" s="3"/>
      <c r="O267" s="3"/>
      <c r="P267" s="3"/>
      <c r="Q267" s="3"/>
    </row>
    <row r="268" spans="1:17" s="58" customFormat="1" ht="25.05" customHeight="1" x14ac:dyDescent="0.25">
      <c r="A268" s="100" t="s">
        <v>383</v>
      </c>
      <c r="B268" s="75">
        <f>B264-B267</f>
        <v>0</v>
      </c>
      <c r="C268" s="44"/>
      <c r="D268" s="222">
        <f>D264-D267</f>
        <v>0</v>
      </c>
      <c r="E268" s="44"/>
      <c r="F268" s="222">
        <f>F264-F267</f>
        <v>0</v>
      </c>
      <c r="G268" s="44"/>
      <c r="H268" s="222">
        <f>H264-H267</f>
        <v>0</v>
      </c>
      <c r="I268" s="44"/>
      <c r="J268" s="250"/>
      <c r="K268" s="3"/>
      <c r="L268" s="3"/>
      <c r="M268" s="3"/>
      <c r="N268" s="3"/>
      <c r="O268" s="3"/>
      <c r="P268" s="3"/>
      <c r="Q268" s="3"/>
    </row>
    <row r="269" spans="1:17" s="58" customFormat="1" ht="25.05" customHeight="1" x14ac:dyDescent="0.25">
      <c r="A269" s="101" t="s">
        <v>384</v>
      </c>
      <c r="B269" s="79">
        <f>B47+B48-B53-B54+B90+B91-B96-B97-B129-B160-B161+B171</f>
        <v>0</v>
      </c>
      <c r="C269" s="44"/>
      <c r="D269" s="225">
        <f>D47+D48-D53-D54+D90+D91-D96-D97-D129-D160-D161+D171</f>
        <v>0</v>
      </c>
      <c r="E269" s="44"/>
      <c r="F269" s="225">
        <f>F47+F48-F53-F54+F90+F91-F96-F97-F129-F160-F161+F171</f>
        <v>0</v>
      </c>
      <c r="G269" s="44"/>
      <c r="H269" s="225">
        <f>H47+H48-H53-H54+H90+H91-H96-H97-H129-H160-H161+H171</f>
        <v>0</v>
      </c>
      <c r="I269" s="44"/>
      <c r="J269" s="250"/>
      <c r="K269" s="3"/>
      <c r="L269" s="3"/>
      <c r="M269" s="3"/>
      <c r="N269" s="3"/>
      <c r="O269" s="3"/>
      <c r="P269" s="3"/>
      <c r="Q269" s="3"/>
    </row>
    <row r="270" spans="1:17" s="58" customFormat="1" ht="25.05" customHeight="1" x14ac:dyDescent="0.25">
      <c r="A270" s="99" t="s">
        <v>385</v>
      </c>
      <c r="B270" s="76">
        <f>B195</f>
        <v>0</v>
      </c>
      <c r="C270" s="44"/>
      <c r="D270" s="223">
        <f>D195</f>
        <v>0</v>
      </c>
      <c r="E270" s="44"/>
      <c r="F270" s="223">
        <f>F195</f>
        <v>0</v>
      </c>
      <c r="G270" s="44"/>
      <c r="H270" s="223">
        <f>H195</f>
        <v>0</v>
      </c>
      <c r="I270" s="44"/>
      <c r="J270" s="250"/>
      <c r="K270" s="3"/>
      <c r="L270" s="3"/>
      <c r="M270" s="3"/>
      <c r="N270" s="3"/>
      <c r="O270" s="3"/>
      <c r="P270" s="3"/>
      <c r="Q270" s="3"/>
    </row>
    <row r="271" spans="1:17" s="58" customFormat="1" ht="25.05" customHeight="1" x14ac:dyDescent="0.25">
      <c r="A271" s="99" t="s">
        <v>386</v>
      </c>
      <c r="B271" s="84">
        <f>B204</f>
        <v>0</v>
      </c>
      <c r="C271" s="44"/>
      <c r="D271" s="230">
        <f>D204</f>
        <v>0</v>
      </c>
      <c r="E271" s="44"/>
      <c r="F271" s="230">
        <f>F204</f>
        <v>0</v>
      </c>
      <c r="G271" s="44"/>
      <c r="H271" s="230">
        <f>H204</f>
        <v>0</v>
      </c>
      <c r="I271" s="44"/>
      <c r="J271" s="250"/>
      <c r="K271" s="3"/>
      <c r="L271" s="3"/>
      <c r="M271" s="3"/>
      <c r="N271" s="3"/>
      <c r="O271" s="3"/>
      <c r="P271" s="3"/>
      <c r="Q271" s="3"/>
    </row>
    <row r="272" spans="1:17" s="58" customFormat="1" ht="25.05" customHeight="1" x14ac:dyDescent="0.25">
      <c r="A272" s="99" t="s">
        <v>372</v>
      </c>
      <c r="B272" s="79">
        <f>SUM(B269:B271)</f>
        <v>0</v>
      </c>
      <c r="C272" s="44"/>
      <c r="D272" s="225">
        <f>SUM(D269:D271)</f>
        <v>0</v>
      </c>
      <c r="E272" s="44"/>
      <c r="F272" s="225">
        <f>SUM(F269:F271)</f>
        <v>0</v>
      </c>
      <c r="G272" s="44"/>
      <c r="H272" s="225">
        <f>SUM(H269:H271)</f>
        <v>0</v>
      </c>
      <c r="I272" s="44"/>
      <c r="J272" s="250"/>
      <c r="K272" s="3"/>
      <c r="L272" s="3"/>
      <c r="M272" s="3"/>
      <c r="N272" s="3"/>
      <c r="O272" s="3"/>
      <c r="P272" s="3"/>
      <c r="Q272" s="3"/>
    </row>
    <row r="273" spans="1:17" s="58" customFormat="1" ht="25.05" customHeight="1" x14ac:dyDescent="0.25">
      <c r="A273" s="99" t="s">
        <v>368</v>
      </c>
      <c r="B273" s="76">
        <f>ROUNDDOWN(IF(B268&gt;0,B268-B272,-B268+B272),2)</f>
        <v>0</v>
      </c>
      <c r="C273" s="214" t="str">
        <f>IF((B273)=0,"",IF((B273)&lt;&gt;0,"Lainojen lyhennykset ja nostot on täsmättävä kahden tilikauden välillä tapahtuneeseen lainojen muutokseen!"))</f>
        <v/>
      </c>
      <c r="D273" s="223">
        <f>ROUNDDOWN(IF(D268&gt;0,D268-D272,-D268+D272),2)</f>
        <v>0</v>
      </c>
      <c r="E273" s="44"/>
      <c r="F273" s="223">
        <f>ROUNDDOWN(IF(F268&gt;0,F268-F272,-F268+F272),2)</f>
        <v>0</v>
      </c>
      <c r="G273" s="44"/>
      <c r="H273" s="223">
        <f>ROUNDDOWN(IF(H268&gt;0,H268-H272,-H268+H272),2)</f>
        <v>0</v>
      </c>
      <c r="I273" s="44"/>
      <c r="J273" s="250"/>
      <c r="K273" s="3"/>
      <c r="L273" s="3"/>
      <c r="M273" s="3"/>
      <c r="N273" s="3"/>
      <c r="O273" s="3"/>
      <c r="P273" s="3"/>
      <c r="Q273" s="3"/>
    </row>
    <row r="274" spans="1:17" s="58" customFormat="1" ht="25.05" customHeight="1" x14ac:dyDescent="0.25">
      <c r="A274" s="122" t="s">
        <v>387</v>
      </c>
      <c r="B274" s="85"/>
      <c r="C274" s="44"/>
      <c r="D274" s="231"/>
      <c r="E274" s="44"/>
      <c r="F274" s="231"/>
      <c r="G274" s="44"/>
      <c r="H274" s="231"/>
      <c r="I274" s="44"/>
      <c r="J274" s="250"/>
      <c r="K274" s="3"/>
      <c r="L274" s="3"/>
      <c r="M274" s="3"/>
      <c r="N274" s="3"/>
      <c r="O274" s="3"/>
      <c r="P274" s="3"/>
      <c r="Q274" s="3"/>
    </row>
    <row r="275" spans="1:17" s="58" customFormat="1" ht="32.4" customHeight="1" x14ac:dyDescent="0.25">
      <c r="A275" s="99" t="s">
        <v>388</v>
      </c>
      <c r="B275" s="73"/>
      <c r="C275" s="44"/>
      <c r="D275" s="221"/>
      <c r="E275" s="44"/>
      <c r="F275" s="221"/>
      <c r="G275" s="44"/>
      <c r="H275" s="221"/>
      <c r="I275" s="44"/>
      <c r="J275" s="250"/>
      <c r="K275" s="3"/>
      <c r="L275" s="3"/>
      <c r="M275" s="3"/>
      <c r="N275" s="3"/>
      <c r="O275" s="3"/>
      <c r="P275" s="3"/>
      <c r="Q275" s="3"/>
    </row>
    <row r="276" spans="1:17" s="58" customFormat="1" ht="32.4" customHeight="1" x14ac:dyDescent="0.25">
      <c r="A276" s="99" t="s">
        <v>389</v>
      </c>
      <c r="B276" s="80">
        <f>'Vuosi 2017'!B275</f>
        <v>0</v>
      </c>
      <c r="C276" s="44"/>
      <c r="D276" s="226">
        <f>'Vuosi 2017'!D275</f>
        <v>0</v>
      </c>
      <c r="E276" s="44"/>
      <c r="F276" s="226">
        <f>'Vuosi 2017'!F275</f>
        <v>0</v>
      </c>
      <c r="G276" s="44"/>
      <c r="H276" s="226">
        <f>'Vuosi 2017'!H275</f>
        <v>0</v>
      </c>
      <c r="I276" s="44"/>
      <c r="J276" s="250"/>
      <c r="K276" s="3"/>
      <c r="L276" s="3"/>
      <c r="M276" s="3"/>
      <c r="N276" s="3"/>
      <c r="O276" s="3"/>
      <c r="P276" s="3"/>
      <c r="Q276" s="3"/>
    </row>
    <row r="277" spans="1:17" s="58" customFormat="1" ht="25.05" customHeight="1" x14ac:dyDescent="0.25">
      <c r="A277" s="100" t="s">
        <v>390</v>
      </c>
      <c r="B277" s="75">
        <f>B275-B276</f>
        <v>0</v>
      </c>
      <c r="C277" s="44"/>
      <c r="D277" s="222">
        <f>D275-D276</f>
        <v>0</v>
      </c>
      <c r="E277" s="14"/>
      <c r="F277" s="222">
        <f>F275-F276</f>
        <v>0</v>
      </c>
      <c r="G277" s="44"/>
      <c r="H277" s="222">
        <f>H275-H276</f>
        <v>0</v>
      </c>
      <c r="I277" s="44"/>
      <c r="J277" s="250"/>
      <c r="K277" s="3"/>
      <c r="L277" s="3"/>
      <c r="M277" s="3"/>
      <c r="N277" s="3"/>
      <c r="O277" s="3"/>
      <c r="P277" s="3"/>
      <c r="Q277" s="3"/>
    </row>
    <row r="278" spans="1:17" s="58" customFormat="1" ht="25.05" customHeight="1" x14ac:dyDescent="0.25">
      <c r="A278" s="207" t="s">
        <v>391</v>
      </c>
      <c r="B278" s="73">
        <f>B125-B130+B141-B145+B173</f>
        <v>0</v>
      </c>
      <c r="C278" s="44"/>
      <c r="D278" s="221">
        <f>D125-D130+D141-D145+D173</f>
        <v>0</v>
      </c>
      <c r="E278" s="14"/>
      <c r="F278" s="221">
        <f>F125-F130+F141-F145+F173</f>
        <v>0</v>
      </c>
      <c r="G278" s="44"/>
      <c r="H278" s="221">
        <f>H125-H130+H141-H145+H173</f>
        <v>0</v>
      </c>
      <c r="I278" s="44"/>
      <c r="J278" s="250"/>
      <c r="K278" s="3"/>
      <c r="L278" s="3"/>
      <c r="M278" s="3"/>
      <c r="N278" s="3"/>
      <c r="O278" s="3"/>
      <c r="P278" s="3"/>
      <c r="Q278" s="3"/>
    </row>
    <row r="279" spans="1:17" s="58" customFormat="1" ht="25.05" customHeight="1" x14ac:dyDescent="0.25">
      <c r="A279" s="102" t="s">
        <v>392</v>
      </c>
      <c r="B279" s="73"/>
      <c r="C279" s="44"/>
      <c r="D279" s="221"/>
      <c r="E279" s="20"/>
      <c r="F279" s="221"/>
      <c r="G279" s="44"/>
      <c r="H279" s="221"/>
      <c r="I279" s="44"/>
      <c r="J279" s="250"/>
      <c r="K279" s="3"/>
      <c r="L279" s="3"/>
      <c r="M279" s="3"/>
      <c r="N279" s="3"/>
      <c r="O279" s="3"/>
      <c r="P279" s="3"/>
      <c r="Q279" s="3"/>
    </row>
    <row r="280" spans="1:17" s="58" customFormat="1" ht="25.05" customHeight="1" x14ac:dyDescent="0.25">
      <c r="A280" s="102" t="s">
        <v>393</v>
      </c>
      <c r="B280" s="73"/>
      <c r="C280" s="44"/>
      <c r="D280" s="221"/>
      <c r="E280" s="14"/>
      <c r="F280" s="221"/>
      <c r="G280" s="44"/>
      <c r="H280" s="221"/>
      <c r="I280" s="44"/>
      <c r="J280" s="250"/>
      <c r="K280" s="3"/>
      <c r="L280" s="3"/>
      <c r="M280" s="3"/>
      <c r="N280" s="3"/>
      <c r="O280" s="3"/>
      <c r="P280" s="3"/>
      <c r="Q280" s="3"/>
    </row>
    <row r="281" spans="1:17" s="58" customFormat="1" ht="25.05" customHeight="1" x14ac:dyDescent="0.25">
      <c r="A281" s="102" t="s">
        <v>372</v>
      </c>
      <c r="B281" s="86">
        <f>SUM(B278:B280)</f>
        <v>0</v>
      </c>
      <c r="C281" s="44"/>
      <c r="D281" s="232">
        <f>SUM(D278:D280)</f>
        <v>0</v>
      </c>
      <c r="E281" s="20"/>
      <c r="F281" s="232">
        <f>SUM(F278:F280)</f>
        <v>0</v>
      </c>
      <c r="G281" s="44"/>
      <c r="H281" s="232">
        <f>SUM(H278:H280)</f>
        <v>0</v>
      </c>
      <c r="I281" s="44"/>
      <c r="J281" s="250"/>
      <c r="K281" s="3"/>
      <c r="L281" s="3"/>
      <c r="M281" s="3"/>
      <c r="N281" s="3"/>
      <c r="O281" s="3"/>
      <c r="P281" s="3"/>
      <c r="Q281" s="3"/>
    </row>
    <row r="282" spans="1:17" s="58" customFormat="1" ht="25.05" customHeight="1" x14ac:dyDescent="0.25">
      <c r="A282" s="101" t="s">
        <v>368</v>
      </c>
      <c r="B282" s="79">
        <f>ROUNDDOWN(B277-B281,2)</f>
        <v>0</v>
      </c>
      <c r="C282" s="214" t="str">
        <f>IF((B282)=0,"",IF((B282)&lt;&gt;0,"Opo:n muutokset on täsmättävä kahden tilikauden välillä tapahtuneeseen muutokseen!"))</f>
        <v/>
      </c>
      <c r="D282" s="225">
        <f>ROUNDDOWN(D277-D281,2)</f>
        <v>0</v>
      </c>
      <c r="E282" s="17"/>
      <c r="F282" s="225">
        <f>ROUNDDOWN(F277-F281,2)</f>
        <v>0</v>
      </c>
      <c r="G282" s="44"/>
      <c r="H282" s="225">
        <f>ROUNDDOWN(H277-H281,2)</f>
        <v>0</v>
      </c>
      <c r="I282" s="44"/>
      <c r="J282" s="250"/>
      <c r="K282" s="3"/>
      <c r="L282" s="3"/>
      <c r="M282" s="3"/>
      <c r="N282" s="3"/>
      <c r="O282" s="3"/>
      <c r="P282" s="3"/>
      <c r="Q282" s="3"/>
    </row>
    <row r="283" spans="1:17" s="58" customFormat="1" ht="25.05" customHeight="1" x14ac:dyDescent="0.25">
      <c r="A283" s="121" t="s">
        <v>394</v>
      </c>
      <c r="B283" s="82"/>
      <c r="C283" s="44"/>
      <c r="D283" s="228"/>
      <c r="E283" s="14"/>
      <c r="F283" s="228"/>
      <c r="G283" s="44"/>
      <c r="H283" s="228"/>
      <c r="I283" s="44"/>
      <c r="J283" s="250"/>
      <c r="K283" s="3"/>
      <c r="L283" s="3"/>
      <c r="M283" s="3"/>
      <c r="N283" s="3"/>
      <c r="O283" s="3"/>
      <c r="P283" s="3"/>
      <c r="Q283" s="3"/>
    </row>
    <row r="284" spans="1:17" s="58" customFormat="1" ht="25.05" customHeight="1" x14ac:dyDescent="0.25">
      <c r="A284" s="99" t="s">
        <v>395</v>
      </c>
      <c r="B284" s="73"/>
      <c r="C284" s="44"/>
      <c r="D284" s="221"/>
      <c r="E284" s="14"/>
      <c r="F284" s="221"/>
      <c r="G284" s="44"/>
      <c r="H284" s="221"/>
      <c r="I284" s="44"/>
      <c r="J284" s="250"/>
      <c r="K284" s="3"/>
      <c r="L284" s="3"/>
      <c r="M284" s="3"/>
      <c r="N284" s="3"/>
      <c r="O284" s="3"/>
      <c r="P284" s="3"/>
      <c r="Q284" s="3"/>
    </row>
    <row r="285" spans="1:17" s="58" customFormat="1" ht="25.05" customHeight="1" x14ac:dyDescent="0.25">
      <c r="A285" s="99" t="s">
        <v>396</v>
      </c>
      <c r="B285" s="80">
        <f>'Vuosi 2017'!B284</f>
        <v>0</v>
      </c>
      <c r="C285" s="44"/>
      <c r="D285" s="226">
        <f>'Vuosi 2017'!D284</f>
        <v>0</v>
      </c>
      <c r="E285" s="20"/>
      <c r="F285" s="226">
        <f>'Vuosi 2017'!F284</f>
        <v>0</v>
      </c>
      <c r="G285" s="44"/>
      <c r="H285" s="226">
        <f>'Vuosi 2017'!H284</f>
        <v>0</v>
      </c>
      <c r="I285" s="44"/>
      <c r="J285" s="250"/>
      <c r="K285" s="3"/>
      <c r="L285" s="3"/>
      <c r="M285" s="3"/>
      <c r="N285" s="3"/>
      <c r="O285" s="3"/>
      <c r="P285" s="3"/>
      <c r="Q285" s="3"/>
    </row>
    <row r="286" spans="1:17" s="58" customFormat="1" ht="25.05" customHeight="1" x14ac:dyDescent="0.25">
      <c r="A286" s="123" t="s">
        <v>397</v>
      </c>
      <c r="B286" s="87">
        <f>B284-B285</f>
        <v>0</v>
      </c>
      <c r="C286" s="44"/>
      <c r="D286" s="233">
        <f>D284-D285</f>
        <v>0</v>
      </c>
      <c r="F286" s="233">
        <f>F284-F285</f>
        <v>0</v>
      </c>
      <c r="G286" s="44"/>
      <c r="H286" s="233">
        <f>H284-H285</f>
        <v>0</v>
      </c>
      <c r="I286" s="44"/>
      <c r="J286" s="250"/>
      <c r="K286" s="3"/>
      <c r="L286" s="3"/>
      <c r="M286" s="3"/>
      <c r="N286" s="3"/>
      <c r="O286" s="3"/>
      <c r="P286" s="3"/>
      <c r="Q286" s="3"/>
    </row>
    <row r="287" spans="1:17" s="58" customFormat="1" ht="25.05" customHeight="1" x14ac:dyDescent="0.25">
      <c r="A287" s="99" t="s">
        <v>398</v>
      </c>
      <c r="B287" s="80"/>
      <c r="C287" s="44"/>
      <c r="D287" s="226"/>
      <c r="F287" s="226"/>
      <c r="G287" s="44"/>
      <c r="H287" s="226"/>
      <c r="I287" s="44"/>
      <c r="J287" s="250"/>
      <c r="K287" s="3"/>
      <c r="L287" s="3"/>
      <c r="M287" s="3"/>
      <c r="N287" s="3"/>
      <c r="O287" s="3"/>
      <c r="P287" s="3"/>
      <c r="Q287" s="3"/>
    </row>
    <row r="288" spans="1:17" s="58" customFormat="1" ht="25.05" customHeight="1" x14ac:dyDescent="0.25">
      <c r="A288" s="99" t="s">
        <v>368</v>
      </c>
      <c r="B288" s="88">
        <f>ROUNDDOWN(IF(B286&gt;0,B286-B287,-B286-B287),2)</f>
        <v>0</v>
      </c>
      <c r="C288" s="44"/>
      <c r="D288" s="230">
        <f>ROUNDDOWN(IF(D286&gt;0,D286-D287,-D286-D287),2)</f>
        <v>0</v>
      </c>
      <c r="F288" s="230">
        <f>ROUNDDOWN(IF(F286&gt;0,F286-F287,-F286-F287),2)</f>
        <v>0</v>
      </c>
      <c r="G288" s="44"/>
      <c r="H288" s="230">
        <f>ROUNDDOWN(IF(H286&gt;0,H286-H287,-H286-H287),2)</f>
        <v>0</v>
      </c>
      <c r="I288" s="44"/>
      <c r="J288" s="250"/>
      <c r="K288" s="3"/>
      <c r="L288" s="3"/>
      <c r="M288" s="3"/>
      <c r="N288" s="3"/>
      <c r="O288" s="3"/>
      <c r="P288" s="3"/>
      <c r="Q288" s="3"/>
    </row>
    <row r="289" spans="1:17" s="58" customFormat="1" ht="25.05" customHeight="1" x14ac:dyDescent="0.25">
      <c r="A289" s="121" t="s">
        <v>399</v>
      </c>
      <c r="B289" s="82"/>
      <c r="C289" s="44"/>
      <c r="D289" s="44"/>
      <c r="G289" s="44"/>
      <c r="H289" s="44"/>
      <c r="I289" s="44"/>
      <c r="J289" s="250"/>
      <c r="K289" s="3"/>
      <c r="L289" s="3"/>
      <c r="M289" s="3"/>
      <c r="N289" s="3"/>
      <c r="O289" s="3"/>
      <c r="P289" s="3"/>
      <c r="Q289" s="3"/>
    </row>
    <row r="290" spans="1:17" s="58" customFormat="1" ht="25.05" customHeight="1" x14ac:dyDescent="0.25">
      <c r="A290" s="103" t="s">
        <v>400</v>
      </c>
      <c r="B290" s="89">
        <f>B59+B103+B119+B135+B150+B166+B169+B199+B208+B214</f>
        <v>0</v>
      </c>
      <c r="C290" s="44"/>
      <c r="D290" s="44"/>
      <c r="G290" s="44"/>
      <c r="H290" s="44"/>
      <c r="I290" s="44"/>
      <c r="J290" s="250"/>
      <c r="K290" s="3"/>
      <c r="L290" s="3"/>
      <c r="M290" s="3"/>
      <c r="N290" s="3"/>
      <c r="O290" s="3"/>
      <c r="P290" s="3"/>
      <c r="Q290" s="3"/>
    </row>
    <row r="291" spans="1:17" s="58" customFormat="1" ht="25.05" customHeight="1" x14ac:dyDescent="0.25">
      <c r="A291" s="103" t="s">
        <v>401</v>
      </c>
      <c r="B291" s="90">
        <f>B234</f>
        <v>0</v>
      </c>
      <c r="C291" s="44"/>
      <c r="D291" s="44"/>
      <c r="G291" s="44"/>
      <c r="H291" s="44"/>
      <c r="I291" s="44"/>
      <c r="J291" s="250"/>
      <c r="K291" s="3"/>
      <c r="L291" s="3"/>
      <c r="M291" s="3"/>
      <c r="N291" s="3"/>
      <c r="O291" s="3"/>
      <c r="P291" s="3"/>
      <c r="Q291" s="3"/>
    </row>
    <row r="292" spans="1:17" s="1" customFormat="1" ht="25.05" customHeight="1" x14ac:dyDescent="0.25">
      <c r="A292" s="124" t="s">
        <v>368</v>
      </c>
      <c r="B292" s="84">
        <f>ROUNDDOWN(B290-B291,2)</f>
        <v>0</v>
      </c>
      <c r="C292" s="214" t="str">
        <f>IF((B292)=0,"",IF((B292)&lt;&gt;0,"Edellisten tilikausien jäämät on täsmättävä edellisen tilikauden taseen rahoitusasemaan!"))</f>
        <v/>
      </c>
      <c r="D292" s="44"/>
      <c r="E292" s="58"/>
      <c r="F292" s="58"/>
      <c r="G292" s="44"/>
      <c r="H292" s="44"/>
      <c r="I292" s="44"/>
      <c r="J292" s="250"/>
      <c r="K292" s="3"/>
      <c r="L292" s="3"/>
      <c r="M292" s="3"/>
      <c r="N292" s="3"/>
      <c r="O292" s="3"/>
      <c r="P292" s="3"/>
      <c r="Q292" s="3"/>
    </row>
    <row r="293" spans="1:17" s="1" customFormat="1" ht="49.8" customHeight="1" x14ac:dyDescent="0.25">
      <c r="A293" s="47" t="s">
        <v>71</v>
      </c>
      <c r="B293" s="45"/>
      <c r="C293" s="69"/>
      <c r="D293" s="67"/>
      <c r="E293" s="44"/>
      <c r="F293" s="44"/>
      <c r="G293" s="44"/>
      <c r="H293" s="44"/>
      <c r="I293" s="44"/>
      <c r="J293" s="250"/>
      <c r="K293" s="3"/>
      <c r="L293" s="3"/>
      <c r="M293" s="3"/>
      <c r="N293" s="3"/>
      <c r="O293" s="3"/>
      <c r="P293" s="3"/>
      <c r="Q293" s="3"/>
    </row>
    <row r="294" spans="1:17" s="1" customFormat="1" ht="88.2" customHeight="1" x14ac:dyDescent="0.25">
      <c r="A294" s="92"/>
      <c r="B294"/>
      <c r="C294"/>
      <c r="D294"/>
      <c r="E294" s="44"/>
      <c r="F294" s="44"/>
      <c r="G294" s="44"/>
      <c r="H294" s="44"/>
      <c r="I294" s="44"/>
      <c r="J294" s="250"/>
      <c r="K294" s="3"/>
      <c r="L294" s="3"/>
      <c r="M294" s="3"/>
      <c r="N294" s="3"/>
      <c r="O294" s="3"/>
      <c r="P294" s="3"/>
      <c r="Q294" s="3"/>
    </row>
    <row r="295" spans="1:17" s="1" customFormat="1" x14ac:dyDescent="0.25">
      <c r="A295" s="45" t="s">
        <v>157</v>
      </c>
      <c r="B295" s="45"/>
      <c r="C295" s="69"/>
      <c r="D295" s="67"/>
      <c r="E295" s="44"/>
      <c r="F295" s="44"/>
      <c r="G295" s="44"/>
      <c r="H295" s="44"/>
      <c r="I295" s="44"/>
      <c r="J295" s="250"/>
      <c r="K295" s="3"/>
      <c r="L295" s="3"/>
      <c r="M295" s="3"/>
      <c r="N295" s="3"/>
      <c r="O295" s="3"/>
      <c r="P295" s="3"/>
      <c r="Q295" s="3"/>
    </row>
    <row r="296" spans="1:17" s="1" customFormat="1" ht="47.4" customHeight="1" x14ac:dyDescent="0.25">
      <c r="A296" s="146" t="s">
        <v>402</v>
      </c>
      <c r="B296" s="53"/>
      <c r="C296" s="58"/>
      <c r="D296" s="58"/>
      <c r="E296" s="44"/>
      <c r="F296" s="44"/>
      <c r="G296" s="44"/>
      <c r="H296" s="44"/>
      <c r="I296" s="44"/>
      <c r="J296" s="250"/>
      <c r="K296" s="3"/>
      <c r="L296" s="3"/>
      <c r="M296" s="3"/>
      <c r="N296" s="3"/>
      <c r="O296" s="3"/>
      <c r="P296" s="3"/>
      <c r="Q296" s="3"/>
    </row>
    <row r="297" spans="1:17" s="1" customFormat="1" ht="103.8" customHeight="1" x14ac:dyDescent="0.25">
      <c r="A297" s="91" t="s">
        <v>406</v>
      </c>
      <c r="B297"/>
      <c r="C297"/>
      <c r="D297"/>
      <c r="E297" s="44"/>
      <c r="F297" s="44"/>
      <c r="G297" s="44"/>
      <c r="H297" s="44"/>
      <c r="I297" s="44"/>
      <c r="J297" s="250"/>
      <c r="K297" s="3"/>
      <c r="L297" s="3"/>
      <c r="M297" s="3"/>
      <c r="N297" s="3"/>
      <c r="O297" s="3"/>
      <c r="P297" s="3"/>
      <c r="Q297" s="3"/>
    </row>
    <row r="298" spans="1:17" s="1" customFormat="1" ht="42.6" customHeight="1" x14ac:dyDescent="0.25">
      <c r="A298" s="146" t="s">
        <v>403</v>
      </c>
      <c r="B298" s="51"/>
      <c r="C298" s="51"/>
      <c r="D298" s="51"/>
      <c r="E298" s="51"/>
      <c r="F298" s="51"/>
      <c r="G298" s="51"/>
      <c r="H298" s="51"/>
      <c r="I298" s="51"/>
      <c r="J298" s="250"/>
      <c r="K298" s="3"/>
      <c r="L298" s="3"/>
      <c r="M298" s="3"/>
      <c r="N298" s="3"/>
      <c r="O298" s="3"/>
      <c r="P298" s="3"/>
      <c r="Q298" s="3"/>
    </row>
    <row r="299" spans="1:17" s="1" customFormat="1" ht="57.6" customHeight="1" x14ac:dyDescent="0.25">
      <c r="A299" s="91" t="s">
        <v>407</v>
      </c>
      <c r="B299"/>
      <c r="C299"/>
      <c r="D299"/>
      <c r="E299" s="69"/>
      <c r="F299" s="69"/>
      <c r="G299" s="44"/>
      <c r="H299" s="44"/>
      <c r="I299" s="44"/>
      <c r="J299" s="250"/>
      <c r="K299" s="3"/>
      <c r="L299" s="3"/>
      <c r="M299" s="3"/>
      <c r="N299" s="3"/>
      <c r="O299" s="3"/>
      <c r="P299" s="3"/>
      <c r="Q299" s="3"/>
    </row>
    <row r="300" spans="1:17" s="1" customFormat="1" ht="37.200000000000003" customHeight="1" x14ac:dyDescent="0.25">
      <c r="A300" s="93" t="s">
        <v>404</v>
      </c>
      <c r="B300" s="45"/>
      <c r="C300" s="69"/>
      <c r="D300" s="67"/>
      <c r="E300" s="69"/>
      <c r="F300" s="69"/>
      <c r="G300" s="44"/>
      <c r="H300" s="44"/>
      <c r="I300" s="44"/>
      <c r="J300" s="250"/>
      <c r="K300" s="3"/>
      <c r="L300" s="3"/>
      <c r="M300" s="3"/>
      <c r="N300" s="3"/>
      <c r="O300" s="3"/>
      <c r="P300" s="3"/>
      <c r="Q300" s="3"/>
    </row>
  </sheetData>
  <sheetProtection algorithmName="SHA-512" hashValue="goomJo37+XTh1kzxy+XyQ2EajYb+dchki7zlv6jTpHpsdNthJ7RXerbmKpx60OycQ17wXntNx9FFPN+9iORPDA==" saltValue="noRUozPWGzt16JHHf0iX0w==" spinCount="100000" sheet="1" objects="1" scenarios="1"/>
  <dataValidations count="31">
    <dataValidation allowBlank="1" showInputMessage="1" showErrorMessage="1" promptTitle="Ohje" prompt="Jos kohde maksaa muiden kohteiden kuluja, esitetään se +merkkisenä, koska kaikki kulut esitetään +merkkisenä. Jos kohde saa hyvitystä omiin kuluihinsa muilta kohteilta, esitetään hyvitys -merkkisenä. " sqref="F86 H86 F99 H99" xr:uid="{3188FC4F-B5CF-4550-91F8-F58806CB98A5}"/>
    <dataValidation allowBlank="1" showInputMessage="1" showErrorMessage="1" promptTitle="Pakollinen syöttötieto" prompt="Laskelma ei täsmää ilman edellisen tilikauden jäämiä. Alijäämät syötetään -merkkisenä ja ylijäämät +merkkisenä. " sqref="F59 H59 B59 D59 F103 H103 D103 B103" xr:uid="{174452A4-E871-41B7-8D29-7BA7D4E3CD9E}"/>
    <dataValidation allowBlank="1" showInputMessage="1" showErrorMessage="1" promptTitle="Kaavojen tarkistus" prompt="Tarkista tarvittaessa laskukaava. Suojauksen voi poistaa salasanalla &quot;ara&quot;. " sqref="H273 D273 F273 B273" xr:uid="{D0A0EBE7-B294-4BD4-BAA8-F9C6B8F5ABD3}"/>
    <dataValidation allowBlank="1" showInputMessage="1" showErrorMessage="1" promptTitle="Kaavan tarkistus" prompt="Tarkista tarvittaessa laskukaava. Suojauksen voi avata salasanalla &quot;ara&quot;. _x000a_" sqref="H260 D260 F260 B260" xr:uid="{6501E73D-B895-4DE4-8EC0-8AC05D520A64}"/>
    <dataValidation allowBlank="1" showInputMessage="1" showErrorMessage="1" promptTitle="Ohje" prompt="Esim. vuokravakuudet, jos ne ovat kirjattu kirjanpidossa pitkäaikaisiin velkoihin ja esitetään jälkilaskelmassa &quot;muissa yhteisön rahoitukseen vaikuttavissa tapahtumissa&quot;. " sqref="H284 D284 F284 B284" xr:uid="{AD3C05B5-9572-4077-AB28-A1A5355D3D50}"/>
    <dataValidation allowBlank="1" showInputMessage="1" showErrorMessage="1" promptTitle="Aso-myynnit" prompt="Esitetään vanhojen, olemassa olevien huoneistojen lunastukset. Myynnit ja lunastukset voi esittää myös nettosummana esim. yhtiöille lunastetuissa asumisoikeuksissa. " sqref="B145 D145 F145 H145" xr:uid="{4D59BD02-6485-4CA7-A687-55A895A59F6A}"/>
    <dataValidation allowBlank="1" showInputMessage="1" showErrorMessage="1" promptTitle="Ohje" prompt="Syötä luvut. " sqref="H287 D287 F287 B287" xr:uid="{37B59715-E32F-4538-B059-0B796587176F}"/>
    <dataValidation allowBlank="1" showInputMessage="1" showErrorMessage="1" promptTitle="Ohje" prompt="Syötä luvut. Tarkista, että luvut sisältyvät myös jälkilaskelmaan. " sqref="H279:H280 D279:D280 F279:F280 B279:B280" xr:uid="{BD9C87C3-4BC5-4E43-986E-996B01F8CF46}"/>
    <dataValidation allowBlank="1" showInputMessage="1" showErrorMessage="1" promptTitle="Vuokravakuudet" prompt="Vuokravakuudet esitetään lyh.aikaissa veloissa taseen rahoitusasemassa, jos ne ovat kirjattu kirjanpidossa lyh.aikaisiin velkoihin. Jos ovat kirjattu pitkäaikaisiin, esitetään vuokravakuudet muissa rahoitukseen vaikuttavissa tapahtumissa. " sqref="B262 B265" xr:uid="{748A7685-658F-45CA-97EC-B4D0A715C3A7}"/>
    <dataValidation allowBlank="1" showInputMessage="1" showErrorMessage="1" promptTitle="Ohje" prompt="Luvut syötetään yhteisötason tilinpäätöksestä. " sqref="H237 D237 F237 B237" xr:uid="{D9E73D5B-1A16-406D-AED2-16998FB2BD11}"/>
    <dataValidation allowBlank="1" showInputMessage="1" showErrorMessage="1" promptTitle="Tarkistuslaskelmat" prompt="Syötä tarkistuslaskelman luvut, koska tarkistuslaskelmat helpottavat laskelman laatimista ja myös virheiden löytymistä. " sqref="A235" xr:uid="{3676B730-584F-4E78-B754-5837D1BEB6D4}"/>
    <dataValidation allowBlank="1" showInputMessage="1" showErrorMessage="1" promptTitle="Pakollinen syöttötieto" prompt="Laskelmassa on esitettävä myös edellisen tilikauden tilinpäätöksestä taseen rahoitusaseman luvut. " sqref="B231" xr:uid="{1B074A28-D617-4955-A84F-25CF85FB152B}"/>
    <dataValidation allowBlank="1" showInputMessage="1" showErrorMessage="1" promptTitle="Vuokravakuudet" prompt="Vuokravakuudet esitetään lyh.aikaisissa veloissa, jos ne on kirjanpidossa kirjattu lyh.aikaisiin. Jos kirjanpidossa pitkäaikaisissa veloissa, vakuudet esitet. j-laskelmassa muissa rahoitukseen vaikuttavissa tapahtumissa. " sqref="B232 B227" xr:uid="{069A5A01-CB3D-49A3-849C-1E867DF589A9}"/>
    <dataValidation allowBlank="1" showInputMessage="1" showErrorMessage="1" promptTitle="Ohje" prompt="Jos jakamattomat osingot sisältyvät lyhytaikaisiin velkoihin, ei niitä esitetä toiseen kertaan jakamattomissa osingoissa. _x000a_" sqref="H175 F175 D175 B175" xr:uid="{287A5C70-1BA9-45F4-BB25-7C9D7C6F14D7}"/>
    <dataValidation allowBlank="1" showInputMessage="1" showErrorMessage="1" promptTitle="Aso-myynnit" prompt="Esitetään vanhojen, olemassa olevien huoneistojen myynnit. Myynnit ja lunastukset voi esittää myös nettosummana esim. yhtiöille lunastetuissa asumisoikeuksissa. " sqref="H141 F141 D141 B141 B125 D125 F125 H125" xr:uid="{5C44016E-DA8E-4612-B035-26450A88B1F9}"/>
    <dataValidation allowBlank="1" showInputMessage="1" showErrorMessage="1" promptTitle="Aso-myynnit" prompt="Ainoastaan uusien huoneistojen sekä sellaisten huoneistojen myynnit, jotka myydään ensimmäistä kertaa asumisoikeuskäyttöön. " sqref="H173 F173 D173 B173" xr:uid="{A09248B2-8C29-40A5-B3A1-64E16985654F}"/>
    <dataValidation allowBlank="1" showInputMessage="1" showErrorMessage="1" promptTitle="Jäämän kirjaaminen" prompt="Edellisen tilikauden jälkilaskelmasta &quot;investointien ja rahoituksen jäämä&quot;. " sqref="H169 F169 D169 B169" xr:uid="{71A7F75D-875A-4DA8-B06B-B8EDE50A7C90}"/>
    <dataValidation allowBlank="1" showInputMessage="1" showErrorMessage="1" promptTitle="Ohje" prompt="Varautumisten tuottoina esitetään summa, joka on todellisuudessa kertyn6yt vastikkeissa ja vuokrissa varautumisiin. Varautumisiin kerättävät vastikkee on esitettävä käyttövastikelaskelmassa. " sqref="H123 H107 F107 D107 B107 B123 D123 F123" xr:uid="{65100A81-B1F1-4DD5-A4B0-BEDBA146F7CD}"/>
    <dataValidation allowBlank="1" showInputMessage="1" showErrorMessage="1" promptTitle="Vastikkeen tasaus" prompt="Esitetään summa, jonka kohde maksaaa muiden kohteiden kuluja (+merkkinen) tai vastaavasti saa hyvitystä muilta omiin kuluihinsa (-merkkinen). " sqref="H163 F163 H116 F116 F132 H132 F147 H147" xr:uid="{0BE1AB6F-02B5-420C-B44B-E50B0079FFC6}"/>
    <dataValidation allowBlank="1" showInputMessage="1" showErrorMessage="1" promptTitle="Vastikkeen tasaus" prompt="Koko yhteisön ja tasausryhmän laskelmassa ei esitetä vastikkeen tasaus -summaa, koska kaikki kulut ovat jaettu kohteille. " sqref="B99 D99 D116 B116 D132 B132 D147 B147 D163 B163" xr:uid="{E837DFD6-B47E-4A0F-92B6-7C3B385B0EE2}"/>
    <dataValidation allowBlank="1" showInputMessage="1" showErrorMessage="1" promptTitle="Korjauskulut ja aktivoidut kulut" prompt="Korjaukset esitetään nettosummana +merkkisenä. Jos kuluja on aktivoitu taseeseen, esitetään aktivoidut kulut +merkkisenä alapuolella. (Korjauskulut + aktivoidut kulut = korjauksiin käytetyt rahavarat). Myynnit esitetään -merkkisenä. " sqref="H40 F40 D40 B40 H82 F82 D82 B82 D112 B112 F112 H112" xr:uid="{675AE4A9-4365-4962-A3F6-026F5B578172}"/>
    <dataValidation allowBlank="1" showInputMessage="1" showErrorMessage="1" promptTitle="Kulujen syöttäminen" prompt="Kulut syötetään +merkkisenä. " sqref="H27 F27 D27 B27" xr:uid="{11F788B7-8203-43B2-B31B-1A715B53C70A}"/>
    <dataValidation allowBlank="1" showInputMessage="1" showErrorMessage="1" promptTitle="Ohje" prompt="Muista vähentää muihin kuluihin kohdistuneet vastiketuotot (k-vastike II, varautumiset), jos niitä ei ole kirjanpidossa eritelty. Jos yhteisö antaa ARAlle vuositiedot, on vuositiedoissa esitettyjen lukujen vastattava jälkilaskelman lukuja. " sqref="H19 F19 D19 B19" xr:uid="{60814033-49AE-476B-8255-20BB4056C203}"/>
    <dataValidation allowBlank="1" showInputMessage="1" showErrorMessage="1" promptTitle="Pakollinen syöttötieto" prompt="Syötä huoneistoala ja tilikauden pituus. " sqref="G13" xr:uid="{065322C2-BA6D-423F-8725-1731A7F2CB5A}"/>
    <dataValidation allowBlank="1" showInputMessage="1" showErrorMessage="1" prompt="Täytä pinta-ala soluun E19." sqref="E144 G144 C144 I144" xr:uid="{099E0CD7-EB04-49BF-B6F2-5F98CE9366BF}"/>
    <dataValidation operator="notBetween" showInputMessage="1" showErrorMessage="1" prompt="Lisää tilikauden pituus kuukausina." sqref="A11" xr:uid="{85128089-1EAB-4834-8010-101AB80899E0}"/>
    <dataValidation allowBlank="1" showInputMessage="1" showErrorMessage="1" promptTitle="Ruutujen kiinnitys" prompt="Ruudut ovat kiinnitetty B4-ruudusta. Ruutujen vapautus -ohjeistus löytyy ohjeista." sqref="B4" xr:uid="{42174ABF-4D7D-4B1E-B4F7-93CFD65072FD}"/>
    <dataValidation allowBlank="1" showInputMessage="1" showErrorMessage="1" promptTitle="Varautumisiin kerättävät varat" prompt="Jos käyttövastike II:n vastikkeisiin sisältyy varautumisiin kerättäviä vastikkeita, varautumisten osuuden voi esittää laskelmassa k-vastike II:n kuluina ja vastaavan summan varautumisten tuottoina. " sqref="B63 D63 F63 H63" xr:uid="{C7220170-02F8-4A9F-A135-DCFFA220071B}"/>
    <dataValidation allowBlank="1" showInputMessage="1" showErrorMessage="1" promptTitle="Vuokravakuudet" prompt="Pitkäaikaisissa veloissa esitetään pääsääntöisest lainat. Jos vuokravakuudet on kirjattu pitkäaikaisiin, esitetään vuokravakuudet muissa rahoitukseen vaikuttavissa tapahtumissa. " sqref="F262 D262 H262" xr:uid="{3C2C1D18-52B9-4A52-BC77-BFECC70E1CAA}"/>
    <dataValidation allowBlank="1" showInputMessage="1" showErrorMessage="1" promptTitle="Kohteiden lisääminen" prompt="Muista tarkistaa kaavojen toimivuus, jos kopioit sarakkeen uuden kohteen esittämistä varten." sqref="H2" xr:uid="{CAC8FE67-E1D4-446A-A40D-77FAB1213ABE}"/>
    <dataValidation allowBlank="1" showInputMessage="1" showErrorMessage="1" promptTitle="Pinta-alakohtainen vastike" prompt="Syötä huoneistoala ja tilikauden pituus. " sqref="I13" xr:uid="{588B69D9-A091-4FE8-8EBA-E4E58057360D}"/>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5E6-CE3E-41F9-9A4D-C5B016DB3F64}">
  <sheetPr codeName="Taul2"/>
  <dimension ref="A1:Q300"/>
  <sheetViews>
    <sheetView showGridLines="0" zoomScale="80" zoomScaleNormal="80" workbookViewId="0">
      <pane xSplit="1" ySplit="3" topLeftCell="B4" activePane="bottomRight" state="frozen"/>
      <selection pane="topRight" activeCell="B1" sqref="B1"/>
      <selection pane="bottomLeft" activeCell="A4" sqref="A4"/>
      <selection pane="bottomRight" activeCell="B3" sqref="B3"/>
    </sheetView>
  </sheetViews>
  <sheetFormatPr defaultColWidth="8.7265625" defaultRowHeight="13.8" x14ac:dyDescent="0.25"/>
  <cols>
    <col min="1" max="1" width="53.90625" style="53" customWidth="1"/>
    <col min="2" max="2" width="28.26953125" style="53" customWidth="1"/>
    <col min="3" max="3" width="9.08984375" style="58" customWidth="1"/>
    <col min="4" max="4" width="28.26953125" style="58" customWidth="1"/>
    <col min="5" max="5" width="9.36328125" style="58" customWidth="1"/>
    <col min="6" max="6" width="28.26953125" style="58" customWidth="1"/>
    <col min="7" max="7" width="8.90625" style="44" customWidth="1"/>
    <col min="8" max="8" width="28.26953125" style="44" customWidth="1"/>
    <col min="9" max="9" width="8.54296875" style="44" customWidth="1"/>
    <col min="10" max="10" width="47.6328125" style="250" customWidth="1"/>
    <col min="11" max="16384" width="8.7265625" style="3"/>
  </cols>
  <sheetData>
    <row r="1" spans="1:17" s="2" customFormat="1" ht="98.4" customHeight="1" thickBot="1" x14ac:dyDescent="0.3">
      <c r="A1" s="26" t="s">
        <v>303</v>
      </c>
      <c r="B1" s="14"/>
      <c r="C1" s="14"/>
      <c r="D1" s="14"/>
      <c r="E1" s="14"/>
      <c r="F1" s="14"/>
      <c r="G1" s="14"/>
      <c r="H1" s="14"/>
      <c r="I1" s="14"/>
      <c r="J1" s="250"/>
    </row>
    <row r="2" spans="1:17" ht="65.400000000000006" customHeight="1" thickBot="1" x14ac:dyDescent="0.35">
      <c r="A2" s="237" t="s">
        <v>87</v>
      </c>
      <c r="B2" s="240" t="s">
        <v>92</v>
      </c>
      <c r="C2" s="241"/>
      <c r="D2" s="242" t="s">
        <v>93</v>
      </c>
      <c r="E2" s="243"/>
      <c r="F2" s="242" t="s">
        <v>106</v>
      </c>
      <c r="G2" s="244"/>
      <c r="H2" s="245" t="s">
        <v>106</v>
      </c>
      <c r="I2" s="246"/>
      <c r="J2" s="251"/>
      <c r="Q2"/>
    </row>
    <row r="3" spans="1:17" s="6" customFormat="1" ht="56.4" customHeight="1" x14ac:dyDescent="0.25">
      <c r="A3" s="25"/>
      <c r="B3" s="281"/>
      <c r="C3" s="274"/>
      <c r="D3" s="273"/>
      <c r="E3" s="275"/>
      <c r="F3" s="273"/>
      <c r="G3" s="275"/>
      <c r="H3" s="273"/>
      <c r="I3" s="275"/>
      <c r="J3" s="251"/>
    </row>
    <row r="4" spans="1:17" ht="42" customHeight="1" x14ac:dyDescent="0.25">
      <c r="A4" s="238" t="s">
        <v>91</v>
      </c>
      <c r="B4" s="188" t="s">
        <v>107</v>
      </c>
      <c r="C4" s="187"/>
      <c r="D4" s="171" t="s">
        <v>107</v>
      </c>
      <c r="E4" s="187"/>
      <c r="F4" s="171" t="s">
        <v>107</v>
      </c>
      <c r="G4" s="187"/>
      <c r="H4" s="171" t="s">
        <v>107</v>
      </c>
      <c r="I4" s="172"/>
      <c r="J4" s="251"/>
    </row>
    <row r="5" spans="1:17" ht="33" customHeight="1" x14ac:dyDescent="0.25">
      <c r="A5" s="25"/>
      <c r="B5" s="173" t="s">
        <v>86</v>
      </c>
      <c r="C5" s="174"/>
      <c r="D5" s="173" t="s">
        <v>86</v>
      </c>
      <c r="E5" s="174"/>
      <c r="F5" s="173" t="s">
        <v>95</v>
      </c>
      <c r="G5" s="174"/>
      <c r="H5" s="173" t="s">
        <v>95</v>
      </c>
      <c r="I5" s="174"/>
      <c r="J5" s="251"/>
    </row>
    <row r="6" spans="1:17" ht="32.549999999999997" customHeight="1" x14ac:dyDescent="0.25">
      <c r="A6" s="238" t="s">
        <v>90</v>
      </c>
      <c r="B6" s="175"/>
      <c r="C6" s="176"/>
      <c r="D6" s="175"/>
      <c r="E6" s="176"/>
      <c r="F6" s="175"/>
      <c r="G6" s="176"/>
      <c r="H6" s="175"/>
      <c r="I6" s="176"/>
      <c r="J6" s="251"/>
    </row>
    <row r="7" spans="1:17" ht="31.95" customHeight="1" thickBot="1" x14ac:dyDescent="0.3">
      <c r="A7" s="25"/>
      <c r="B7" s="177" t="s">
        <v>94</v>
      </c>
      <c r="C7" s="178"/>
      <c r="D7" s="177" t="s">
        <v>94</v>
      </c>
      <c r="E7" s="178"/>
      <c r="F7" s="177" t="s">
        <v>94</v>
      </c>
      <c r="G7" s="178"/>
      <c r="H7" s="177" t="s">
        <v>94</v>
      </c>
      <c r="I7" s="178"/>
      <c r="J7" s="251"/>
    </row>
    <row r="8" spans="1:17" ht="32.549999999999997" customHeight="1" thickBot="1" x14ac:dyDescent="0.3">
      <c r="A8" s="238" t="s">
        <v>88</v>
      </c>
      <c r="B8" s="179"/>
      <c r="C8" s="180"/>
      <c r="D8" s="179"/>
      <c r="E8" s="180"/>
      <c r="F8" s="179"/>
      <c r="G8" s="180"/>
      <c r="H8" s="179"/>
      <c r="I8" s="180"/>
      <c r="J8" s="251"/>
      <c r="K8"/>
    </row>
    <row r="9" spans="1:17" ht="40.799999999999997" customHeight="1" x14ac:dyDescent="0.25">
      <c r="A9" s="248"/>
      <c r="B9" s="181" t="s">
        <v>59</v>
      </c>
      <c r="C9" s="182"/>
      <c r="D9" s="181" t="s">
        <v>59</v>
      </c>
      <c r="E9" s="182"/>
      <c r="F9" s="181" t="s">
        <v>59</v>
      </c>
      <c r="G9" s="182"/>
      <c r="H9" s="181" t="s">
        <v>59</v>
      </c>
      <c r="I9" s="182"/>
      <c r="J9" s="251"/>
    </row>
    <row r="10" spans="1:17" ht="33" customHeight="1" thickBot="1" x14ac:dyDescent="0.3">
      <c r="A10" s="239" t="s">
        <v>89</v>
      </c>
      <c r="B10" s="183" t="s">
        <v>86</v>
      </c>
      <c r="C10" s="184"/>
      <c r="D10" s="183" t="s">
        <v>86</v>
      </c>
      <c r="E10" s="184"/>
      <c r="F10" s="183" t="s">
        <v>86</v>
      </c>
      <c r="G10" s="184"/>
      <c r="H10" s="183" t="s">
        <v>86</v>
      </c>
      <c r="I10" s="184"/>
      <c r="J10" s="251"/>
    </row>
    <row r="11" spans="1:17" ht="32.549999999999997" customHeight="1" thickBot="1" x14ac:dyDescent="0.3">
      <c r="A11" s="206"/>
      <c r="B11" s="202"/>
      <c r="C11" s="186"/>
      <c r="D11" s="185"/>
      <c r="E11" s="186"/>
      <c r="F11" s="185"/>
      <c r="G11" s="186"/>
      <c r="H11" s="185"/>
      <c r="I11" s="186"/>
      <c r="J11" s="251"/>
    </row>
    <row r="12" spans="1:17" s="4" customFormat="1" ht="91.8" customHeight="1" thickBot="1" x14ac:dyDescent="0.3">
      <c r="A12" s="194" t="s">
        <v>108</v>
      </c>
      <c r="B12" s="249" t="str">
        <f>IF(B3="","",(B3))</f>
        <v/>
      </c>
      <c r="C12" s="247" t="s">
        <v>26</v>
      </c>
      <c r="D12" s="249" t="str">
        <f>IF(D3="","",(D3))</f>
        <v/>
      </c>
      <c r="E12" s="195" t="s">
        <v>26</v>
      </c>
      <c r="F12" s="249" t="str">
        <f>IF(F3="","",(F3))</f>
        <v/>
      </c>
      <c r="G12" s="195" t="s">
        <v>26</v>
      </c>
      <c r="H12" s="249" t="str">
        <f>IF(H3="","",(H3))</f>
        <v/>
      </c>
      <c r="I12" s="195" t="s">
        <v>26</v>
      </c>
      <c r="J12" s="250"/>
    </row>
    <row r="13" spans="1:17" s="4" customFormat="1" ht="36.6" customHeight="1" thickTop="1" x14ac:dyDescent="0.25">
      <c r="A13" s="24" t="s">
        <v>304</v>
      </c>
      <c r="B13" s="40"/>
      <c r="C13" s="129" t="str">
        <f>IF(B13="","",IF(B13=0,"",(B13/B$6/$A$11)))</f>
        <v/>
      </c>
      <c r="D13" s="40"/>
      <c r="E13" s="129" t="str">
        <f>IF(D13="","",IF(D13=0,"",(D13/D$6/$A$11)))</f>
        <v/>
      </c>
      <c r="F13" s="40"/>
      <c r="G13" s="129" t="str">
        <f>IF(F13="","",IF(F13=0,"",(F13/F$6/$A$11)))</f>
        <v/>
      </c>
      <c r="H13" s="40"/>
      <c r="I13" s="129" t="str">
        <f>IF(H13="","",IF(H13=0,"",(H13/H$6/$A$11)))</f>
        <v/>
      </c>
      <c r="J13" s="278"/>
      <c r="K13" s="8"/>
      <c r="L13" s="8"/>
      <c r="M13" s="8"/>
    </row>
    <row r="14" spans="1:17" s="6" customFormat="1" ht="25.05" customHeight="1" x14ac:dyDescent="0.25">
      <c r="A14" s="94" t="s">
        <v>305</v>
      </c>
      <c r="B14" s="48">
        <f>B19+B63+B107+B123+B139+B154</f>
        <v>0</v>
      </c>
      <c r="C14" s="129" t="str">
        <f>IF(B14="","",IF(B14=0,"",(B14/B$6/$A$11)))</f>
        <v/>
      </c>
      <c r="D14" s="48">
        <f>D19+D63+D107+D123+D139+D154</f>
        <v>0</v>
      </c>
      <c r="E14" s="129" t="str">
        <f>IF(D14="","",IF(D14=0,"",(D14/D$6/$A$11)))</f>
        <v/>
      </c>
      <c r="F14" s="48">
        <f>F19+F63+F107+F123+F139+F154</f>
        <v>0</v>
      </c>
      <c r="G14" s="46" t="str">
        <f>IF(F14="","",IF(F14=0,"",(F14/F$6/$A$11)))</f>
        <v/>
      </c>
      <c r="H14" s="48">
        <f>H19+H63+H107+H123+H139+H154</f>
        <v>0</v>
      </c>
      <c r="I14" s="46" t="str">
        <f>IF(H14="","",IF(H14=0,"",(H14/H$6/$A$11)))</f>
        <v/>
      </c>
      <c r="J14" s="250"/>
    </row>
    <row r="15" spans="1:17" s="6" customFormat="1" ht="25.05" customHeight="1" x14ac:dyDescent="0.25">
      <c r="A15" s="95" t="s">
        <v>306</v>
      </c>
      <c r="B15" s="50"/>
      <c r="C15" s="51"/>
      <c r="D15" s="50"/>
      <c r="E15" s="51"/>
      <c r="F15" s="50"/>
      <c r="G15" s="51"/>
      <c r="H15" s="50"/>
      <c r="I15" s="51"/>
      <c r="J15" s="250"/>
    </row>
    <row r="16" spans="1:17" s="51" customFormat="1" ht="52.95" customHeight="1" thickBot="1" x14ac:dyDescent="0.35">
      <c r="A16" s="196" t="s">
        <v>109</v>
      </c>
      <c r="B16" s="201"/>
      <c r="C16" s="197"/>
      <c r="D16" s="201"/>
      <c r="E16" s="197"/>
      <c r="F16" s="201"/>
      <c r="G16" s="197"/>
      <c r="H16" s="201"/>
      <c r="I16" s="197"/>
      <c r="J16" s="250"/>
      <c r="K16" s="125"/>
      <c r="L16" s="125"/>
      <c r="M16" s="125"/>
    </row>
    <row r="17" spans="1:10" s="6" customFormat="1" ht="25.05" customHeight="1" thickTop="1" x14ac:dyDescent="0.25">
      <c r="A17" s="44"/>
      <c r="B17" s="189"/>
      <c r="C17" s="52"/>
      <c r="D17" s="189"/>
      <c r="E17" s="52"/>
      <c r="F17" s="189"/>
      <c r="G17" s="52"/>
      <c r="H17" s="189"/>
      <c r="I17" s="52"/>
      <c r="J17" s="252"/>
    </row>
    <row r="18" spans="1:10" s="6" customFormat="1" ht="25.05" customHeight="1" x14ac:dyDescent="0.25">
      <c r="A18" s="68" t="s">
        <v>110</v>
      </c>
      <c r="B18" s="44"/>
      <c r="C18" s="54"/>
      <c r="D18" s="44"/>
      <c r="E18" s="54"/>
      <c r="F18" s="44"/>
      <c r="G18" s="54"/>
      <c r="H18" s="44"/>
      <c r="I18" s="54"/>
      <c r="J18" s="250"/>
    </row>
    <row r="19" spans="1:10" s="6" customFormat="1" ht="25.05" customHeight="1" x14ac:dyDescent="0.25">
      <c r="A19" s="18" t="s">
        <v>307</v>
      </c>
      <c r="B19" s="22"/>
      <c r="C19" s="46" t="str">
        <f t="shared" ref="C19:C25" si="0">IF(B19="","",IF(B19=0,"",(B19/B$6/$A$11)))</f>
        <v/>
      </c>
      <c r="D19" s="203"/>
      <c r="E19" s="46" t="str">
        <f t="shared" ref="E19:E25" si="1">IF(D19="","",IF(D19=0,"",(D19/D$6/$A$11)))</f>
        <v/>
      </c>
      <c r="F19" s="22"/>
      <c r="G19" s="204" t="str">
        <f t="shared" ref="G19:G25" si="2">IF(F19="","",IF(F19=0,"",(F19/F$6/$A$11)))</f>
        <v/>
      </c>
      <c r="H19" s="22"/>
      <c r="I19" s="46" t="str">
        <f t="shared" ref="I19:I25" si="3">IF(H19="","",IF(H19=0,"",(H19/H$6/$A$11)))</f>
        <v/>
      </c>
      <c r="J19" s="250"/>
    </row>
    <row r="20" spans="1:10" s="6" customFormat="1" ht="25.05" customHeight="1" x14ac:dyDescent="0.25">
      <c r="A20" s="18" t="s">
        <v>51</v>
      </c>
      <c r="B20" s="16"/>
      <c r="C20" s="129" t="str">
        <f t="shared" si="0"/>
        <v/>
      </c>
      <c r="D20" s="16"/>
      <c r="E20" s="129" t="str">
        <f t="shared" si="1"/>
        <v/>
      </c>
      <c r="F20" s="16"/>
      <c r="G20" s="46" t="str">
        <f t="shared" si="2"/>
        <v/>
      </c>
      <c r="H20" s="16"/>
      <c r="I20" s="46" t="str">
        <f t="shared" si="3"/>
        <v/>
      </c>
      <c r="J20" s="250"/>
    </row>
    <row r="21" spans="1:10" s="6" customFormat="1" ht="25.05" customHeight="1" x14ac:dyDescent="0.25">
      <c r="A21" s="18" t="s">
        <v>111</v>
      </c>
      <c r="B21" s="16"/>
      <c r="C21" s="129" t="str">
        <f t="shared" si="0"/>
        <v/>
      </c>
      <c r="D21" s="16"/>
      <c r="E21" s="129" t="str">
        <f t="shared" si="1"/>
        <v/>
      </c>
      <c r="F21" s="16"/>
      <c r="G21" s="46" t="str">
        <f t="shared" si="2"/>
        <v/>
      </c>
      <c r="H21" s="16"/>
      <c r="I21" s="46" t="str">
        <f t="shared" si="3"/>
        <v/>
      </c>
      <c r="J21" s="250"/>
    </row>
    <row r="22" spans="1:10" ht="25.05" customHeight="1" x14ac:dyDescent="0.3">
      <c r="A22" s="18" t="s">
        <v>32</v>
      </c>
      <c r="B22" s="16"/>
      <c r="C22" s="129" t="str">
        <f t="shared" si="0"/>
        <v/>
      </c>
      <c r="D22" s="16"/>
      <c r="E22" s="129" t="str">
        <f t="shared" si="1"/>
        <v/>
      </c>
      <c r="F22" s="16"/>
      <c r="G22" s="46" t="str">
        <f t="shared" si="2"/>
        <v/>
      </c>
      <c r="H22" s="16"/>
      <c r="I22" s="46" t="str">
        <f t="shared" si="3"/>
        <v/>
      </c>
      <c r="J22" s="253"/>
    </row>
    <row r="23" spans="1:10" s="6" customFormat="1" ht="25.05" customHeight="1" x14ac:dyDescent="0.25">
      <c r="A23" s="18" t="s">
        <v>12</v>
      </c>
      <c r="B23" s="16"/>
      <c r="C23" s="129" t="str">
        <f t="shared" si="0"/>
        <v/>
      </c>
      <c r="D23" s="16"/>
      <c r="E23" s="129" t="str">
        <f t="shared" si="1"/>
        <v/>
      </c>
      <c r="F23" s="16"/>
      <c r="G23" s="46" t="str">
        <f t="shared" si="2"/>
        <v/>
      </c>
      <c r="H23" s="16"/>
      <c r="I23" s="46" t="str">
        <f t="shared" si="3"/>
        <v/>
      </c>
      <c r="J23" s="252"/>
    </row>
    <row r="24" spans="1:10" s="6" customFormat="1" ht="25.05" customHeight="1" x14ac:dyDescent="0.3">
      <c r="A24" s="104" t="s">
        <v>0</v>
      </c>
      <c r="B24" s="16"/>
      <c r="C24" s="129" t="str">
        <f t="shared" si="0"/>
        <v/>
      </c>
      <c r="D24" s="16"/>
      <c r="E24" s="129" t="str">
        <f t="shared" si="1"/>
        <v/>
      </c>
      <c r="F24" s="16"/>
      <c r="G24" s="46" t="str">
        <f t="shared" si="2"/>
        <v/>
      </c>
      <c r="H24" s="16"/>
      <c r="I24" s="46" t="str">
        <f t="shared" si="3"/>
        <v/>
      </c>
      <c r="J24" s="253"/>
    </row>
    <row r="25" spans="1:10" s="6" customFormat="1" ht="25.05" customHeight="1" x14ac:dyDescent="0.25">
      <c r="A25" s="105" t="s">
        <v>69</v>
      </c>
      <c r="B25" s="55">
        <f>SUM(B19:B24)</f>
        <v>0</v>
      </c>
      <c r="C25" s="129" t="str">
        <f t="shared" si="0"/>
        <v/>
      </c>
      <c r="D25" s="55">
        <f>SUM(D19:D24)</f>
        <v>0</v>
      </c>
      <c r="E25" s="129" t="str">
        <f t="shared" si="1"/>
        <v/>
      </c>
      <c r="F25" s="55">
        <f>SUM(F19:F24)</f>
        <v>0</v>
      </c>
      <c r="G25" s="46" t="str">
        <f t="shared" si="2"/>
        <v/>
      </c>
      <c r="H25" s="55">
        <f>SUM(H19:H24)</f>
        <v>0</v>
      </c>
      <c r="I25" s="46" t="str">
        <f t="shared" si="3"/>
        <v/>
      </c>
      <c r="J25" s="250"/>
    </row>
    <row r="26" spans="1:10" s="6" customFormat="1" ht="38.4" customHeight="1" x14ac:dyDescent="0.25">
      <c r="A26" s="110" t="s">
        <v>178</v>
      </c>
      <c r="B26" s="14"/>
      <c r="C26" s="14"/>
      <c r="D26" s="14"/>
      <c r="E26" s="14"/>
      <c r="F26" s="14"/>
      <c r="G26" s="14"/>
      <c r="H26" s="14"/>
      <c r="I26" s="14"/>
      <c r="J26" s="250"/>
    </row>
    <row r="27" spans="1:10" s="6" customFormat="1" ht="25.05" customHeight="1" x14ac:dyDescent="0.25">
      <c r="A27" s="18" t="s">
        <v>308</v>
      </c>
      <c r="B27" s="22"/>
      <c r="C27" s="46" t="str">
        <f t="shared" ref="C27:C42" si="4">IF(B27="","",IF(B27=0,"",(B27/B$6/$A$11)))</f>
        <v/>
      </c>
      <c r="D27" s="203"/>
      <c r="E27" s="46" t="str">
        <f t="shared" ref="E27:E42" si="5">IF(D27="","",IF(D27=0,"",(D27/D$6/$A$11)))</f>
        <v/>
      </c>
      <c r="F27" s="203"/>
      <c r="G27" s="46" t="str">
        <f t="shared" ref="G27:G42" si="6">IF(F27="","",IF(F27=0,"",(F27/F$6/$A$11)))</f>
        <v/>
      </c>
      <c r="H27" s="22"/>
      <c r="I27" s="46" t="str">
        <f t="shared" ref="I27:I42" si="7">IF(H27="","",IF(H27=0,"",(H27/H$6/$A$11)))</f>
        <v/>
      </c>
      <c r="J27" s="250"/>
    </row>
    <row r="28" spans="1:10" s="6" customFormat="1" ht="25.05" customHeight="1" x14ac:dyDescent="0.25">
      <c r="A28" s="18" t="s">
        <v>1</v>
      </c>
      <c r="B28" s="16"/>
      <c r="C28" s="129" t="str">
        <f t="shared" si="4"/>
        <v/>
      </c>
      <c r="D28" s="16"/>
      <c r="E28" s="129" t="str">
        <f t="shared" si="5"/>
        <v/>
      </c>
      <c r="F28" s="16"/>
      <c r="G28" s="46" t="str">
        <f t="shared" si="6"/>
        <v/>
      </c>
      <c r="H28" s="16"/>
      <c r="I28" s="46" t="str">
        <f t="shared" si="7"/>
        <v/>
      </c>
      <c r="J28" s="250"/>
    </row>
    <row r="29" spans="1:10" s="6" customFormat="1" ht="25.05" customHeight="1" x14ac:dyDescent="0.25">
      <c r="A29" s="18" t="s">
        <v>112</v>
      </c>
      <c r="B29" s="16"/>
      <c r="C29" s="129" t="str">
        <f t="shared" si="4"/>
        <v/>
      </c>
      <c r="D29" s="16"/>
      <c r="E29" s="129" t="str">
        <f t="shared" si="5"/>
        <v/>
      </c>
      <c r="F29" s="16"/>
      <c r="G29" s="46" t="str">
        <f t="shared" si="6"/>
        <v/>
      </c>
      <c r="H29" s="16"/>
      <c r="I29" s="46" t="str">
        <f t="shared" si="7"/>
        <v/>
      </c>
      <c r="J29" s="250"/>
    </row>
    <row r="30" spans="1:10" s="6" customFormat="1" ht="25.05" customHeight="1" x14ac:dyDescent="0.25">
      <c r="A30" s="18" t="s">
        <v>2</v>
      </c>
      <c r="B30" s="16"/>
      <c r="C30" s="129" t="str">
        <f t="shared" si="4"/>
        <v/>
      </c>
      <c r="D30" s="16"/>
      <c r="E30" s="129" t="str">
        <f t="shared" si="5"/>
        <v/>
      </c>
      <c r="F30" s="16"/>
      <c r="G30" s="46" t="str">
        <f t="shared" si="6"/>
        <v/>
      </c>
      <c r="H30" s="16"/>
      <c r="I30" s="46" t="str">
        <f t="shared" si="7"/>
        <v/>
      </c>
      <c r="J30" s="250"/>
    </row>
    <row r="31" spans="1:10" s="6" customFormat="1" ht="25.05" customHeight="1" x14ac:dyDescent="0.25">
      <c r="A31" s="18" t="s">
        <v>3</v>
      </c>
      <c r="B31" s="16"/>
      <c r="C31" s="129" t="str">
        <f t="shared" si="4"/>
        <v/>
      </c>
      <c r="D31" s="16"/>
      <c r="E31" s="129" t="str">
        <f t="shared" si="5"/>
        <v/>
      </c>
      <c r="F31" s="16"/>
      <c r="G31" s="46" t="str">
        <f t="shared" si="6"/>
        <v/>
      </c>
      <c r="H31" s="16"/>
      <c r="I31" s="46" t="str">
        <f t="shared" si="7"/>
        <v/>
      </c>
      <c r="J31" s="250"/>
    </row>
    <row r="32" spans="1:10" s="6" customFormat="1" ht="25.05" customHeight="1" x14ac:dyDescent="0.25">
      <c r="A32" s="18" t="s">
        <v>4</v>
      </c>
      <c r="B32" s="16"/>
      <c r="C32" s="129" t="str">
        <f t="shared" si="4"/>
        <v/>
      </c>
      <c r="D32" s="16"/>
      <c r="E32" s="129" t="str">
        <f t="shared" si="5"/>
        <v/>
      </c>
      <c r="F32" s="16"/>
      <c r="G32" s="46" t="str">
        <f t="shared" si="6"/>
        <v/>
      </c>
      <c r="H32" s="16"/>
      <c r="I32" s="46" t="str">
        <f t="shared" si="7"/>
        <v/>
      </c>
      <c r="J32" s="250"/>
    </row>
    <row r="33" spans="1:10" s="6" customFormat="1" ht="25.05" customHeight="1" x14ac:dyDescent="0.25">
      <c r="A33" s="18" t="s">
        <v>5</v>
      </c>
      <c r="B33" s="16"/>
      <c r="C33" s="129" t="str">
        <f t="shared" si="4"/>
        <v/>
      </c>
      <c r="D33" s="16"/>
      <c r="E33" s="129" t="str">
        <f t="shared" si="5"/>
        <v/>
      </c>
      <c r="F33" s="16"/>
      <c r="G33" s="46" t="str">
        <f t="shared" si="6"/>
        <v/>
      </c>
      <c r="H33" s="16"/>
      <c r="I33" s="46" t="str">
        <f t="shared" si="7"/>
        <v/>
      </c>
      <c r="J33" s="250"/>
    </row>
    <row r="34" spans="1:10" s="6" customFormat="1" ht="25.05" customHeight="1" x14ac:dyDescent="0.25">
      <c r="A34" s="18" t="s">
        <v>6</v>
      </c>
      <c r="B34" s="16"/>
      <c r="C34" s="129" t="str">
        <f t="shared" si="4"/>
        <v/>
      </c>
      <c r="D34" s="16"/>
      <c r="E34" s="129" t="str">
        <f t="shared" si="5"/>
        <v/>
      </c>
      <c r="F34" s="16"/>
      <c r="G34" s="46" t="str">
        <f t="shared" si="6"/>
        <v/>
      </c>
      <c r="H34" s="16"/>
      <c r="I34" s="46" t="str">
        <f t="shared" si="7"/>
        <v/>
      </c>
      <c r="J34" s="250"/>
    </row>
    <row r="35" spans="1:10" s="6" customFormat="1" ht="25.05" customHeight="1" x14ac:dyDescent="0.25">
      <c r="A35" s="18" t="s">
        <v>7</v>
      </c>
      <c r="B35" s="16"/>
      <c r="C35" s="129" t="str">
        <f t="shared" si="4"/>
        <v/>
      </c>
      <c r="D35" s="16"/>
      <c r="E35" s="129" t="str">
        <f t="shared" si="5"/>
        <v/>
      </c>
      <c r="F35" s="16"/>
      <c r="G35" s="46" t="str">
        <f t="shared" si="6"/>
        <v/>
      </c>
      <c r="H35" s="16"/>
      <c r="I35" s="46" t="str">
        <f t="shared" si="7"/>
        <v/>
      </c>
      <c r="J35" s="250"/>
    </row>
    <row r="36" spans="1:10" s="6" customFormat="1" ht="25.05" customHeight="1" x14ac:dyDescent="0.25">
      <c r="A36" s="18" t="s">
        <v>8</v>
      </c>
      <c r="B36" s="16"/>
      <c r="C36" s="129" t="str">
        <f t="shared" si="4"/>
        <v/>
      </c>
      <c r="D36" s="16"/>
      <c r="E36" s="129" t="str">
        <f t="shared" si="5"/>
        <v/>
      </c>
      <c r="F36" s="16"/>
      <c r="G36" s="46" t="str">
        <f t="shared" si="6"/>
        <v/>
      </c>
      <c r="H36" s="16"/>
      <c r="I36" s="46" t="str">
        <f t="shared" si="7"/>
        <v/>
      </c>
      <c r="J36" s="250"/>
    </row>
    <row r="37" spans="1:10" s="6" customFormat="1" ht="25.05" customHeight="1" x14ac:dyDescent="0.25">
      <c r="A37" s="18" t="s">
        <v>9</v>
      </c>
      <c r="B37" s="16"/>
      <c r="C37" s="129" t="str">
        <f t="shared" si="4"/>
        <v/>
      </c>
      <c r="D37" s="16"/>
      <c r="E37" s="129" t="str">
        <f t="shared" si="5"/>
        <v/>
      </c>
      <c r="F37" s="16"/>
      <c r="G37" s="46" t="str">
        <f t="shared" si="6"/>
        <v/>
      </c>
      <c r="H37" s="16"/>
      <c r="I37" s="46" t="str">
        <f t="shared" si="7"/>
        <v/>
      </c>
      <c r="J37" s="250"/>
    </row>
    <row r="38" spans="1:10" s="6" customFormat="1" ht="25.05" customHeight="1" x14ac:dyDescent="0.25">
      <c r="A38" s="18" t="s">
        <v>51</v>
      </c>
      <c r="B38" s="16"/>
      <c r="C38" s="129" t="str">
        <f t="shared" si="4"/>
        <v/>
      </c>
      <c r="D38" s="16"/>
      <c r="E38" s="129" t="str">
        <f t="shared" si="5"/>
        <v/>
      </c>
      <c r="F38" s="16"/>
      <c r="G38" s="46" t="str">
        <f t="shared" si="6"/>
        <v/>
      </c>
      <c r="H38" s="16"/>
      <c r="I38" s="46" t="str">
        <f t="shared" si="7"/>
        <v/>
      </c>
      <c r="J38" s="250"/>
    </row>
    <row r="39" spans="1:10" s="6" customFormat="1" ht="25.05" customHeight="1" x14ac:dyDescent="0.25">
      <c r="A39" s="18" t="s">
        <v>10</v>
      </c>
      <c r="B39" s="16"/>
      <c r="C39" s="129" t="str">
        <f t="shared" si="4"/>
        <v/>
      </c>
      <c r="D39" s="16"/>
      <c r="E39" s="129" t="str">
        <f t="shared" si="5"/>
        <v/>
      </c>
      <c r="F39" s="16"/>
      <c r="G39" s="46" t="str">
        <f t="shared" si="6"/>
        <v/>
      </c>
      <c r="H39" s="16"/>
      <c r="I39" s="46" t="str">
        <f t="shared" si="7"/>
        <v/>
      </c>
      <c r="J39" s="250"/>
    </row>
    <row r="40" spans="1:10" s="6" customFormat="1" ht="25.05" customHeight="1" x14ac:dyDescent="0.25">
      <c r="A40" s="18" t="s">
        <v>309</v>
      </c>
      <c r="B40" s="22"/>
      <c r="C40" s="129" t="str">
        <f t="shared" si="4"/>
        <v/>
      </c>
      <c r="D40" s="22"/>
      <c r="E40" s="129" t="str">
        <f t="shared" si="5"/>
        <v/>
      </c>
      <c r="F40" s="22"/>
      <c r="G40" s="46" t="str">
        <f t="shared" si="6"/>
        <v/>
      </c>
      <c r="H40" s="22"/>
      <c r="I40" s="46" t="str">
        <f t="shared" si="7"/>
        <v/>
      </c>
      <c r="J40" s="250"/>
    </row>
    <row r="41" spans="1:10" s="6" customFormat="1" ht="25.05" customHeight="1" x14ac:dyDescent="0.25">
      <c r="A41" s="18" t="s">
        <v>310</v>
      </c>
      <c r="B41" s="22"/>
      <c r="C41" s="129" t="str">
        <f t="shared" si="4"/>
        <v/>
      </c>
      <c r="D41" s="22"/>
      <c r="E41" s="129" t="str">
        <f t="shared" si="5"/>
        <v/>
      </c>
      <c r="F41" s="22"/>
      <c r="G41" s="46" t="str">
        <f t="shared" si="6"/>
        <v/>
      </c>
      <c r="H41" s="22"/>
      <c r="I41" s="46" t="str">
        <f t="shared" si="7"/>
        <v/>
      </c>
      <c r="J41" s="250"/>
    </row>
    <row r="42" spans="1:10" s="6" customFormat="1" ht="25.05" customHeight="1" x14ac:dyDescent="0.25">
      <c r="A42" s="216" t="s">
        <v>43</v>
      </c>
      <c r="B42" s="16"/>
      <c r="C42" s="129" t="str">
        <f t="shared" si="4"/>
        <v/>
      </c>
      <c r="D42" s="16"/>
      <c r="E42" s="129" t="str">
        <f t="shared" si="5"/>
        <v/>
      </c>
      <c r="F42" s="16"/>
      <c r="G42" s="46" t="str">
        <f t="shared" si="6"/>
        <v/>
      </c>
      <c r="H42" s="16"/>
      <c r="I42" s="46" t="str">
        <f t="shared" si="7"/>
        <v/>
      </c>
      <c r="J42" s="250"/>
    </row>
    <row r="43" spans="1:10" s="6" customFormat="1" ht="25.05" customHeight="1" x14ac:dyDescent="0.25">
      <c r="A43" s="132" t="s">
        <v>11</v>
      </c>
      <c r="B43" s="16"/>
      <c r="C43" s="129"/>
      <c r="D43" s="16"/>
      <c r="E43" s="129"/>
      <c r="F43" s="16"/>
      <c r="G43" s="46"/>
      <c r="H43" s="16"/>
      <c r="I43" s="46"/>
      <c r="J43" s="254"/>
    </row>
    <row r="44" spans="1:10" s="7" customFormat="1" ht="25.05" customHeight="1" x14ac:dyDescent="0.25">
      <c r="A44" s="215" t="s">
        <v>70</v>
      </c>
      <c r="B44" s="55">
        <f>SUM(B27:B43)</f>
        <v>0</v>
      </c>
      <c r="C44" s="129" t="str">
        <f>IF(B44="","",IF(B44=0,"",(B44/B$6/$A$11)))</f>
        <v/>
      </c>
      <c r="D44" s="55">
        <f>SUM(D27:D43)</f>
        <v>0</v>
      </c>
      <c r="E44" s="129" t="str">
        <f>IF(D44="","",IF(D44=0,"",(D44/D$6/$A$11)))</f>
        <v/>
      </c>
      <c r="F44" s="55">
        <f>SUM(F27:F43)</f>
        <v>0</v>
      </c>
      <c r="G44" s="46" t="str">
        <f>IF(F44="","",IF(F44=0,"",(F44/F$6/$A$11)))</f>
        <v/>
      </c>
      <c r="H44" s="55">
        <f>SUM(H27:H43)</f>
        <v>0</v>
      </c>
      <c r="I44" s="46" t="str">
        <f>IF(H44="","",IF(H44=0,"",(H44/H$6/$A$11)))</f>
        <v/>
      </c>
      <c r="J44" s="250"/>
    </row>
    <row r="45" spans="1:10" ht="33" customHeight="1" x14ac:dyDescent="0.25">
      <c r="A45" s="110" t="s">
        <v>114</v>
      </c>
      <c r="B45" s="14"/>
      <c r="C45" s="14"/>
      <c r="D45" s="14"/>
      <c r="E45" s="14"/>
      <c r="F45" s="14"/>
      <c r="G45" s="14"/>
      <c r="H45" s="14"/>
      <c r="I45" s="14"/>
    </row>
    <row r="46" spans="1:10" s="6" customFormat="1" ht="25.05" customHeight="1" x14ac:dyDescent="0.25">
      <c r="A46" s="18" t="s">
        <v>115</v>
      </c>
      <c r="B46" s="16"/>
      <c r="C46" s="46" t="str">
        <f>IF(B46="","",IF(B46=0,"",(B46/B$6/$A$11)))</f>
        <v/>
      </c>
      <c r="D46" s="205"/>
      <c r="E46" s="46" t="str">
        <f>IF(D46="","",IF(D46=0,"",(D46/D$6/$A$11)))</f>
        <v/>
      </c>
      <c r="F46" s="205"/>
      <c r="G46" s="46" t="str">
        <f>IF(F46="","",IF(F46=0,"",(F46/F$6/$A$11)))</f>
        <v/>
      </c>
      <c r="H46" s="16"/>
      <c r="I46" s="46" t="str">
        <f>IF(H46="","",IF(H46=0,"",(H46/H$6/$A$11)))</f>
        <v/>
      </c>
      <c r="J46" s="250"/>
    </row>
    <row r="47" spans="1:10" s="6" customFormat="1" ht="25.05" customHeight="1" x14ac:dyDescent="0.25">
      <c r="A47" s="18" t="s">
        <v>116</v>
      </c>
      <c r="B47" s="16"/>
      <c r="C47" s="129" t="str">
        <f>IF(B47="","",IF(B47=0,"",(B47/B$6/$A$11)))</f>
        <v/>
      </c>
      <c r="D47" s="16"/>
      <c r="E47" s="129" t="str">
        <f>IF(D47="","",IF(D47=0,"",(D47/D$6/$A$11)))</f>
        <v/>
      </c>
      <c r="F47" s="16"/>
      <c r="G47" s="46" t="str">
        <f>IF(F47="","",IF(F47=0,"",(F47/F$6/$A$11)))</f>
        <v/>
      </c>
      <c r="H47" s="16"/>
      <c r="I47" s="46" t="str">
        <f>IF(H47="","",IF(H47=0,"",(H47/H$6/$A$11)))</f>
        <v/>
      </c>
      <c r="J47" s="250"/>
    </row>
    <row r="48" spans="1:10" ht="25.05" customHeight="1" x14ac:dyDescent="0.25">
      <c r="A48" s="104" t="s">
        <v>18</v>
      </c>
      <c r="B48" s="16"/>
      <c r="C48" s="129" t="str">
        <f>IF(B48="","",IF(B48=0,"",(B48/B$6/$A$11)))</f>
        <v/>
      </c>
      <c r="D48" s="16"/>
      <c r="E48" s="129" t="str">
        <f>IF(D48="","",IF(D48=0,"",(D48/D$6/$A$11)))</f>
        <v/>
      </c>
      <c r="F48" s="16"/>
      <c r="G48" s="46" t="str">
        <f>IF(F48="","",IF(F48=0,"",(F48/F$6/$A$11)))</f>
        <v/>
      </c>
      <c r="H48" s="16"/>
      <c r="I48" s="46" t="str">
        <f>IF(H48="","",IF(H48=0,"",(H48/H$6/$A$11)))</f>
        <v/>
      </c>
    </row>
    <row r="49" spans="1:10" s="6" customFormat="1" ht="25.05" customHeight="1" x14ac:dyDescent="0.25">
      <c r="A49" s="105" t="s">
        <v>117</v>
      </c>
      <c r="B49" s="55">
        <f>SUM(B46:B48)</f>
        <v>0</v>
      </c>
      <c r="C49" s="129" t="str">
        <f>IF(B49="","",IF(B49=0,"",(B49/B$6/$A$11)))</f>
        <v/>
      </c>
      <c r="D49" s="55">
        <f>SUM(D46:D48)</f>
        <v>0</v>
      </c>
      <c r="E49" s="129" t="str">
        <f>IF(D49="","",IF(D49=0,"",(D49/D$6/$A$11)))</f>
        <v/>
      </c>
      <c r="F49" s="55">
        <f>SUM(F46:F48)</f>
        <v>0</v>
      </c>
      <c r="G49" s="46" t="str">
        <f>IF(F49="","",IF(F49=0,"",(F49/F$6/$A$11)))</f>
        <v/>
      </c>
      <c r="H49" s="55">
        <f>SUM(H46:H48)</f>
        <v>0</v>
      </c>
      <c r="I49" s="46" t="str">
        <f>IF(H49="","",IF(H49=0,"",(H49/H$6/$A$11)))</f>
        <v/>
      </c>
      <c r="J49" s="250"/>
    </row>
    <row r="50" spans="1:10" s="6" customFormat="1" ht="40.200000000000003" customHeight="1" x14ac:dyDescent="0.25">
      <c r="A50" s="110" t="s">
        <v>118</v>
      </c>
      <c r="B50" s="14"/>
      <c r="C50" s="14"/>
      <c r="D50" s="14"/>
      <c r="E50" s="14"/>
      <c r="F50" s="14"/>
      <c r="G50" s="14"/>
      <c r="H50" s="14"/>
      <c r="I50" s="14"/>
      <c r="J50" s="250"/>
    </row>
    <row r="51" spans="1:10" s="6" customFormat="1" ht="25.05" customHeight="1" x14ac:dyDescent="0.25">
      <c r="A51" s="18" t="s">
        <v>460</v>
      </c>
      <c r="B51" s="16"/>
      <c r="C51" s="46" t="str">
        <f t="shared" ref="C51:C60" si="8">IF(B51="","",IF(B51=0,"",(B51/B$6/$A$11)))</f>
        <v/>
      </c>
      <c r="D51" s="205"/>
      <c r="E51" s="46" t="str">
        <f t="shared" ref="E51:E60" si="9">IF(D51="","",IF(D51=0,"",(D51/D$6/$A$11)))</f>
        <v/>
      </c>
      <c r="F51" s="205"/>
      <c r="G51" s="46" t="str">
        <f t="shared" ref="G51:G60" si="10">IF(F51="","",IF(F51=0,"",(F51/F$6/$A$11)))</f>
        <v/>
      </c>
      <c r="H51" s="16"/>
      <c r="I51" s="46" t="str">
        <f t="shared" ref="I51:I60" si="11">IF(H51="","",IF(H51=0,"",(H51/H$6/$A$11)))</f>
        <v/>
      </c>
      <c r="J51" s="250"/>
    </row>
    <row r="52" spans="1:10" s="6" customFormat="1" ht="25.05" customHeight="1" x14ac:dyDescent="0.25">
      <c r="A52" s="18" t="s">
        <v>45</v>
      </c>
      <c r="B52" s="16"/>
      <c r="C52" s="46" t="str">
        <f t="shared" si="8"/>
        <v/>
      </c>
      <c r="D52" s="205"/>
      <c r="E52" s="46" t="str">
        <f t="shared" si="9"/>
        <v/>
      </c>
      <c r="F52" s="205"/>
      <c r="G52" s="46" t="str">
        <f t="shared" si="10"/>
        <v/>
      </c>
      <c r="H52" s="16"/>
      <c r="I52" s="46" t="str">
        <f t="shared" si="11"/>
        <v/>
      </c>
      <c r="J52" s="250"/>
    </row>
    <row r="53" spans="1:10" s="6" customFormat="1" ht="25.05" customHeight="1" x14ac:dyDescent="0.25">
      <c r="A53" s="18" t="s">
        <v>119</v>
      </c>
      <c r="B53" s="16"/>
      <c r="C53" s="129" t="str">
        <f t="shared" si="8"/>
        <v/>
      </c>
      <c r="D53" s="16"/>
      <c r="E53" s="129" t="str">
        <f t="shared" si="9"/>
        <v/>
      </c>
      <c r="F53" s="16"/>
      <c r="G53" s="46" t="str">
        <f t="shared" si="10"/>
        <v/>
      </c>
      <c r="H53" s="16"/>
      <c r="I53" s="46" t="str">
        <f t="shared" si="11"/>
        <v/>
      </c>
      <c r="J53" s="250"/>
    </row>
    <row r="54" spans="1:10" s="6" customFormat="1" ht="25.05" customHeight="1" x14ac:dyDescent="0.25">
      <c r="A54" s="18" t="s">
        <v>17</v>
      </c>
      <c r="B54" s="16"/>
      <c r="C54" s="129" t="str">
        <f t="shared" si="8"/>
        <v/>
      </c>
      <c r="D54" s="16"/>
      <c r="E54" s="129" t="str">
        <f t="shared" si="9"/>
        <v/>
      </c>
      <c r="F54" s="16"/>
      <c r="G54" s="46" t="str">
        <f t="shared" si="10"/>
        <v/>
      </c>
      <c r="H54" s="16"/>
      <c r="I54" s="46" t="str">
        <f t="shared" si="11"/>
        <v/>
      </c>
      <c r="J54" s="250"/>
    </row>
    <row r="55" spans="1:10" s="6" customFormat="1" ht="25.05" customHeight="1" x14ac:dyDescent="0.25">
      <c r="A55" s="18" t="s">
        <v>428</v>
      </c>
      <c r="B55" s="16"/>
      <c r="C55" s="129" t="str">
        <f t="shared" si="8"/>
        <v/>
      </c>
      <c r="D55" s="16"/>
      <c r="E55" s="129" t="str">
        <f t="shared" si="9"/>
        <v/>
      </c>
      <c r="F55" s="16"/>
      <c r="G55" s="46" t="str">
        <f t="shared" si="10"/>
        <v/>
      </c>
      <c r="H55" s="16"/>
      <c r="I55" s="46" t="str">
        <f t="shared" si="11"/>
        <v/>
      </c>
      <c r="J55" s="250"/>
    </row>
    <row r="56" spans="1:10" s="6" customFormat="1" ht="25.05" customHeight="1" x14ac:dyDescent="0.25">
      <c r="A56" s="127" t="s">
        <v>129</v>
      </c>
      <c r="B56" s="128">
        <f>SUM(B51:B55)</f>
        <v>0</v>
      </c>
      <c r="C56" s="129" t="str">
        <f t="shared" si="8"/>
        <v/>
      </c>
      <c r="D56" s="128">
        <f>SUM(D51:D55)</f>
        <v>0</v>
      </c>
      <c r="E56" s="129" t="str">
        <f t="shared" si="9"/>
        <v/>
      </c>
      <c r="F56" s="128">
        <f>SUM(F51:F55)</f>
        <v>0</v>
      </c>
      <c r="G56" s="46" t="str">
        <f t="shared" si="10"/>
        <v/>
      </c>
      <c r="H56" s="128">
        <f>SUM(H51:H55)</f>
        <v>0</v>
      </c>
      <c r="I56" s="46" t="str">
        <f t="shared" si="11"/>
        <v/>
      </c>
      <c r="J56" s="250"/>
    </row>
    <row r="57" spans="1:10" s="6" customFormat="1" ht="25.05" customHeight="1" thickBot="1" x14ac:dyDescent="0.3">
      <c r="A57" s="107" t="s">
        <v>411</v>
      </c>
      <c r="B57" s="56">
        <f>B44+B56</f>
        <v>0</v>
      </c>
      <c r="C57" s="208" t="str">
        <f t="shared" si="8"/>
        <v/>
      </c>
      <c r="D57" s="56">
        <f>D44+D56</f>
        <v>0</v>
      </c>
      <c r="E57" s="208" t="str">
        <f t="shared" si="9"/>
        <v/>
      </c>
      <c r="F57" s="56">
        <f>F44+F56</f>
        <v>0</v>
      </c>
      <c r="G57" s="208" t="str">
        <f t="shared" si="10"/>
        <v/>
      </c>
      <c r="H57" s="56">
        <f>H44+H56</f>
        <v>0</v>
      </c>
      <c r="I57" s="208" t="str">
        <f t="shared" si="11"/>
        <v/>
      </c>
      <c r="J57" s="250"/>
    </row>
    <row r="58" spans="1:10" s="6" customFormat="1" ht="36" customHeight="1" thickTop="1" x14ac:dyDescent="0.25">
      <c r="A58" s="132" t="s">
        <v>120</v>
      </c>
      <c r="B58" s="166">
        <f>B25+B49-B57</f>
        <v>0</v>
      </c>
      <c r="C58" s="129" t="str">
        <f t="shared" si="8"/>
        <v/>
      </c>
      <c r="D58" s="166">
        <f>D25+D49-D57</f>
        <v>0</v>
      </c>
      <c r="E58" s="129" t="str">
        <f t="shared" si="9"/>
        <v/>
      </c>
      <c r="F58" s="166">
        <f>F25+F49-F57</f>
        <v>0</v>
      </c>
      <c r="G58" s="129" t="str">
        <f t="shared" si="10"/>
        <v/>
      </c>
      <c r="H58" s="166">
        <f>H25+H49-H57</f>
        <v>0</v>
      </c>
      <c r="I58" s="129" t="str">
        <f t="shared" si="11"/>
        <v/>
      </c>
      <c r="J58" s="254"/>
    </row>
    <row r="59" spans="1:10" s="6" customFormat="1" ht="32.4" customHeight="1" x14ac:dyDescent="0.25">
      <c r="A59" s="135" t="s">
        <v>121</v>
      </c>
      <c r="B59" s="16"/>
      <c r="C59" s="129" t="str">
        <f t="shared" si="8"/>
        <v/>
      </c>
      <c r="D59" s="16"/>
      <c r="E59" s="129" t="str">
        <f t="shared" si="9"/>
        <v/>
      </c>
      <c r="F59" s="16"/>
      <c r="G59" s="46" t="str">
        <f t="shared" si="10"/>
        <v/>
      </c>
      <c r="H59" s="16"/>
      <c r="I59" s="46" t="str">
        <f t="shared" si="11"/>
        <v/>
      </c>
      <c r="J59" s="250"/>
    </row>
    <row r="60" spans="1:10" s="7" customFormat="1" ht="36.6" customHeight="1" x14ac:dyDescent="0.25">
      <c r="A60" s="135" t="s">
        <v>311</v>
      </c>
      <c r="B60" s="164">
        <f>B58+B59</f>
        <v>0</v>
      </c>
      <c r="C60" s="129" t="str">
        <f t="shared" si="8"/>
        <v/>
      </c>
      <c r="D60" s="165">
        <f>D58+D59</f>
        <v>0</v>
      </c>
      <c r="E60" s="129" t="str">
        <f t="shared" si="9"/>
        <v/>
      </c>
      <c r="F60" s="165">
        <f>F58+F59</f>
        <v>0</v>
      </c>
      <c r="G60" s="46" t="str">
        <f t="shared" si="10"/>
        <v/>
      </c>
      <c r="H60" s="165">
        <f>H58+H59</f>
        <v>0</v>
      </c>
      <c r="I60" s="46" t="str">
        <f t="shared" si="11"/>
        <v/>
      </c>
      <c r="J60" s="250"/>
    </row>
    <row r="61" spans="1:10" s="57" customFormat="1" ht="48" customHeight="1" thickBot="1" x14ac:dyDescent="0.35">
      <c r="A61" s="196" t="s">
        <v>122</v>
      </c>
      <c r="B61" s="198"/>
      <c r="C61" s="198"/>
      <c r="D61" s="198"/>
      <c r="E61" s="198"/>
      <c r="F61" s="198"/>
      <c r="G61" s="198"/>
      <c r="H61" s="198"/>
      <c r="I61" s="198"/>
      <c r="J61" s="250"/>
    </row>
    <row r="62" spans="1:10" s="6" customFormat="1" ht="25.05" customHeight="1" thickTop="1" x14ac:dyDescent="0.25">
      <c r="A62" s="110" t="s">
        <v>123</v>
      </c>
      <c r="B62" s="14"/>
      <c r="C62" s="14"/>
      <c r="D62" s="14"/>
      <c r="E62" s="14"/>
      <c r="F62" s="14"/>
      <c r="G62" s="14"/>
      <c r="H62" s="14"/>
      <c r="I62" s="14"/>
      <c r="J62" s="250"/>
    </row>
    <row r="63" spans="1:10" s="6" customFormat="1" ht="25.05" customHeight="1" x14ac:dyDescent="0.25">
      <c r="A63" s="18" t="s">
        <v>312</v>
      </c>
      <c r="B63" s="22"/>
      <c r="C63" s="46" t="str">
        <f>IF(B63="","",IF(B63=0,"",(B63/B$6/$A$11)))</f>
        <v/>
      </c>
      <c r="D63" s="22"/>
      <c r="E63" s="46" t="str">
        <f>IF(D63="","",IF(D63=0,"",(D63/D$6/$A$11)))</f>
        <v/>
      </c>
      <c r="F63" s="22"/>
      <c r="G63" s="46" t="str">
        <f>IF(F63="","",IF(F63=0,"",(F63/F$6/$A$11)))</f>
        <v/>
      </c>
      <c r="H63" s="22"/>
      <c r="I63" s="46" t="str">
        <f>IF(H63="","",IF(H63=0,"",(H63/H$6/$A$11)))</f>
        <v/>
      </c>
      <c r="J63" s="250"/>
    </row>
    <row r="64" spans="1:10" s="6" customFormat="1" ht="25.05" customHeight="1" x14ac:dyDescent="0.25">
      <c r="A64" s="18" t="s">
        <v>51</v>
      </c>
      <c r="B64" s="16"/>
      <c r="C64" s="129" t="str">
        <f>IF(B64="","",IF(B64=0,"",(B64/B$6/$A$11)))</f>
        <v/>
      </c>
      <c r="D64" s="16"/>
      <c r="E64" s="129" t="str">
        <f>IF(D64="","",IF(D64=0,"",(D64/D$6/$A$11)))</f>
        <v/>
      </c>
      <c r="F64" s="16"/>
      <c r="G64" s="129" t="str">
        <f>IF(F64="","",IF(F64=0,"",(F64/F$6/$A$11)))</f>
        <v/>
      </c>
      <c r="H64" s="16"/>
      <c r="I64" s="46" t="str">
        <f>IF(H64="","",IF(H64=0,"",(H64/H$6/$A$11)))</f>
        <v/>
      </c>
      <c r="J64" s="250"/>
    </row>
    <row r="65" spans="1:10" s="4" customFormat="1" ht="25.05" customHeight="1" x14ac:dyDescent="0.25">
      <c r="A65" s="18" t="s">
        <v>313</v>
      </c>
      <c r="B65" s="16"/>
      <c r="C65" s="129" t="str">
        <f>IF(B65="","",IF(B65=0,"",(B65/B$6/$A$11)))</f>
        <v/>
      </c>
      <c r="D65" s="16"/>
      <c r="E65" s="129" t="str">
        <f>IF(D65="","",IF(D65=0,"",(D65/D$6/$A$11)))</f>
        <v/>
      </c>
      <c r="F65" s="16"/>
      <c r="G65" s="46" t="str">
        <f>IF(F65="","",IF(F65=0,"",(F65/F$6/$A$11)))</f>
        <v/>
      </c>
      <c r="H65" s="16"/>
      <c r="I65" s="46" t="str">
        <f>IF(H65="","",IF(H65=0,"",(H65/H$6/$A$11)))</f>
        <v/>
      </c>
      <c r="J65" s="250"/>
    </row>
    <row r="66" spans="1:10" s="6" customFormat="1" ht="25.05" customHeight="1" x14ac:dyDescent="0.25">
      <c r="A66" s="108" t="s">
        <v>314</v>
      </c>
      <c r="B66" s="16"/>
      <c r="C66" s="129" t="str">
        <f>IF(B66="","",IF(B66=0,"",(B66/B$6/$A$11)))</f>
        <v/>
      </c>
      <c r="D66" s="16"/>
      <c r="E66" s="129" t="str">
        <f>IF(D66="","",IF(D66=0,"",(D66/D$6/$A$11)))</f>
        <v/>
      </c>
      <c r="F66" s="16"/>
      <c r="G66" s="46" t="str">
        <f>IF(F66="","",IF(F66=0,"",(F66/F$6/$A$11)))</f>
        <v/>
      </c>
      <c r="H66" s="16"/>
      <c r="I66" s="46" t="str">
        <f>IF(H66="","",IF(H66=0,"",(H66/H$6/$A$11)))</f>
        <v/>
      </c>
      <c r="J66" s="250"/>
    </row>
    <row r="67" spans="1:10" s="6" customFormat="1" ht="36" customHeight="1" x14ac:dyDescent="0.25">
      <c r="A67" s="105" t="s">
        <v>69</v>
      </c>
      <c r="B67" s="55">
        <f>SUM(B63:B66)</f>
        <v>0</v>
      </c>
      <c r="C67" s="129" t="str">
        <f>IF(B67="","",IF(B67=0,"",(B67/B$6/$A$11)))</f>
        <v/>
      </c>
      <c r="D67" s="55">
        <f>SUM(D63:D66)</f>
        <v>0</v>
      </c>
      <c r="E67" s="129" t="str">
        <f>IF(D67="","",IF(D67=0,"",(D67/D$6/$A$11)))</f>
        <v/>
      </c>
      <c r="F67" s="55">
        <f>SUM(F63:F66)</f>
        <v>0</v>
      </c>
      <c r="G67" s="46" t="str">
        <f>IF(F67="","",IF(F67=0,"",(F67/F$6/$A$11)))</f>
        <v/>
      </c>
      <c r="H67" s="55">
        <f>SUM(H63:H66)</f>
        <v>0</v>
      </c>
      <c r="I67" s="46" t="str">
        <f>IF(H67="","",IF(H67=0,"",(H67/H$6/$A$11)))</f>
        <v/>
      </c>
      <c r="J67" s="250"/>
    </row>
    <row r="68" spans="1:10" s="6" customFormat="1" ht="34.200000000000003" customHeight="1" x14ac:dyDescent="0.25">
      <c r="A68" s="110" t="s">
        <v>124</v>
      </c>
      <c r="B68" s="14"/>
      <c r="C68" s="14"/>
      <c r="D68" s="14"/>
      <c r="E68" s="14"/>
      <c r="F68" s="14"/>
      <c r="G68" s="14"/>
      <c r="H68" s="14"/>
      <c r="I68" s="14"/>
      <c r="J68" s="250"/>
    </row>
    <row r="69" spans="1:10" s="6" customFormat="1" ht="25.05" customHeight="1" x14ac:dyDescent="0.25">
      <c r="A69" s="18" t="s">
        <v>308</v>
      </c>
      <c r="B69" s="16"/>
      <c r="C69" s="46" t="str">
        <f t="shared" ref="C69:C87" si="12">IF(B69="","",IF(B69=0,"",(B69/B$6/$A$11)))</f>
        <v/>
      </c>
      <c r="D69" s="205"/>
      <c r="E69" s="46" t="str">
        <f t="shared" ref="E69:E87" si="13">IF(D69="","",IF(D69=0,"",(D69/D$6/$A$11)))</f>
        <v/>
      </c>
      <c r="F69" s="205"/>
      <c r="G69" s="46" t="str">
        <f t="shared" ref="G69:G87" si="14">IF(F69="","",IF(F69=0,"",(F69/F$6/$A$11)))</f>
        <v/>
      </c>
      <c r="H69" s="16"/>
      <c r="I69" s="46" t="str">
        <f t="shared" ref="I69:I87" si="15">IF(H69="","",IF(H69=0,"",(H69/H$6/$A$11)))</f>
        <v/>
      </c>
      <c r="J69" s="250"/>
    </row>
    <row r="70" spans="1:10" s="6" customFormat="1" ht="25.05" customHeight="1" x14ac:dyDescent="0.25">
      <c r="A70" s="18" t="s">
        <v>1</v>
      </c>
      <c r="B70" s="16"/>
      <c r="C70" s="129" t="str">
        <f t="shared" si="12"/>
        <v/>
      </c>
      <c r="D70" s="16"/>
      <c r="E70" s="129" t="str">
        <f t="shared" si="13"/>
        <v/>
      </c>
      <c r="F70" s="16"/>
      <c r="G70" s="46" t="str">
        <f t="shared" si="14"/>
        <v/>
      </c>
      <c r="H70" s="16"/>
      <c r="I70" s="46" t="str">
        <f t="shared" si="15"/>
        <v/>
      </c>
      <c r="J70" s="250"/>
    </row>
    <row r="71" spans="1:10" ht="25.05" customHeight="1" x14ac:dyDescent="0.25">
      <c r="A71" s="18" t="s">
        <v>112</v>
      </c>
      <c r="B71" s="16"/>
      <c r="C71" s="129" t="str">
        <f t="shared" si="12"/>
        <v/>
      </c>
      <c r="D71" s="16"/>
      <c r="E71" s="129" t="str">
        <f t="shared" si="13"/>
        <v/>
      </c>
      <c r="F71" s="16"/>
      <c r="G71" s="46" t="str">
        <f t="shared" si="14"/>
        <v/>
      </c>
      <c r="H71" s="16"/>
      <c r="I71" s="46" t="str">
        <f t="shared" si="15"/>
        <v/>
      </c>
    </row>
    <row r="72" spans="1:10" s="6" customFormat="1" ht="25.05" customHeight="1" x14ac:dyDescent="0.25">
      <c r="A72" s="18" t="s">
        <v>2</v>
      </c>
      <c r="B72" s="16"/>
      <c r="C72" s="129" t="str">
        <f t="shared" si="12"/>
        <v/>
      </c>
      <c r="D72" s="16"/>
      <c r="E72" s="129" t="str">
        <f t="shared" si="13"/>
        <v/>
      </c>
      <c r="F72" s="16"/>
      <c r="G72" s="46" t="str">
        <f t="shared" si="14"/>
        <v/>
      </c>
      <c r="H72" s="16"/>
      <c r="I72" s="46" t="str">
        <f t="shared" si="15"/>
        <v/>
      </c>
      <c r="J72" s="250"/>
    </row>
    <row r="73" spans="1:10" s="6" customFormat="1" ht="25.05" customHeight="1" x14ac:dyDescent="0.25">
      <c r="A73" s="18" t="s">
        <v>3</v>
      </c>
      <c r="B73" s="16"/>
      <c r="C73" s="129" t="str">
        <f t="shared" si="12"/>
        <v/>
      </c>
      <c r="D73" s="16"/>
      <c r="E73" s="129" t="str">
        <f t="shared" si="13"/>
        <v/>
      </c>
      <c r="F73" s="16"/>
      <c r="G73" s="46" t="str">
        <f t="shared" si="14"/>
        <v/>
      </c>
      <c r="H73" s="16"/>
      <c r="I73" s="46" t="str">
        <f t="shared" si="15"/>
        <v/>
      </c>
      <c r="J73" s="250"/>
    </row>
    <row r="74" spans="1:10" s="6" customFormat="1" ht="25.05" customHeight="1" x14ac:dyDescent="0.25">
      <c r="A74" s="18" t="s">
        <v>4</v>
      </c>
      <c r="B74" s="16"/>
      <c r="C74" s="129" t="str">
        <f t="shared" si="12"/>
        <v/>
      </c>
      <c r="D74" s="16"/>
      <c r="E74" s="129" t="str">
        <f t="shared" si="13"/>
        <v/>
      </c>
      <c r="F74" s="16"/>
      <c r="G74" s="46" t="str">
        <f t="shared" si="14"/>
        <v/>
      </c>
      <c r="H74" s="16"/>
      <c r="I74" s="46" t="str">
        <f t="shared" si="15"/>
        <v/>
      </c>
      <c r="J74" s="250"/>
    </row>
    <row r="75" spans="1:10" s="6" customFormat="1" ht="25.05" customHeight="1" x14ac:dyDescent="0.25">
      <c r="A75" s="18" t="s">
        <v>5</v>
      </c>
      <c r="B75" s="16"/>
      <c r="C75" s="129" t="str">
        <f t="shared" si="12"/>
        <v/>
      </c>
      <c r="D75" s="16"/>
      <c r="E75" s="129" t="str">
        <f t="shared" si="13"/>
        <v/>
      </c>
      <c r="F75" s="16"/>
      <c r="G75" s="46" t="str">
        <f t="shared" si="14"/>
        <v/>
      </c>
      <c r="H75" s="16"/>
      <c r="I75" s="46" t="str">
        <f t="shared" si="15"/>
        <v/>
      </c>
      <c r="J75" s="250"/>
    </row>
    <row r="76" spans="1:10" s="6" customFormat="1" ht="25.05" customHeight="1" x14ac:dyDescent="0.25">
      <c r="A76" s="18" t="s">
        <v>6</v>
      </c>
      <c r="B76" s="16"/>
      <c r="C76" s="129" t="str">
        <f t="shared" si="12"/>
        <v/>
      </c>
      <c r="D76" s="16"/>
      <c r="E76" s="129" t="str">
        <f t="shared" si="13"/>
        <v/>
      </c>
      <c r="F76" s="16"/>
      <c r="G76" s="46" t="str">
        <f t="shared" si="14"/>
        <v/>
      </c>
      <c r="H76" s="16"/>
      <c r="I76" s="46" t="str">
        <f t="shared" si="15"/>
        <v/>
      </c>
      <c r="J76" s="250"/>
    </row>
    <row r="77" spans="1:10" s="6" customFormat="1" ht="25.05" customHeight="1" x14ac:dyDescent="0.25">
      <c r="A77" s="18" t="s">
        <v>7</v>
      </c>
      <c r="B77" s="16"/>
      <c r="C77" s="129" t="str">
        <f t="shared" si="12"/>
        <v/>
      </c>
      <c r="D77" s="16"/>
      <c r="E77" s="129" t="str">
        <f t="shared" si="13"/>
        <v/>
      </c>
      <c r="F77" s="16"/>
      <c r="G77" s="46" t="str">
        <f t="shared" si="14"/>
        <v/>
      </c>
      <c r="H77" s="16"/>
      <c r="I77" s="46" t="str">
        <f t="shared" si="15"/>
        <v/>
      </c>
      <c r="J77" s="250"/>
    </row>
    <row r="78" spans="1:10" s="6" customFormat="1" ht="25.05" customHeight="1" x14ac:dyDescent="0.25">
      <c r="A78" s="18" t="s">
        <v>8</v>
      </c>
      <c r="B78" s="16"/>
      <c r="C78" s="129" t="str">
        <f t="shared" si="12"/>
        <v/>
      </c>
      <c r="D78" s="16"/>
      <c r="E78" s="129" t="str">
        <f t="shared" si="13"/>
        <v/>
      </c>
      <c r="F78" s="16"/>
      <c r="G78" s="46" t="str">
        <f t="shared" si="14"/>
        <v/>
      </c>
      <c r="H78" s="16"/>
      <c r="I78" s="46" t="str">
        <f t="shared" si="15"/>
        <v/>
      </c>
      <c r="J78" s="254"/>
    </row>
    <row r="79" spans="1:10" s="6" customFormat="1" ht="25.05" customHeight="1" x14ac:dyDescent="0.25">
      <c r="A79" s="18" t="s">
        <v>9</v>
      </c>
      <c r="B79" s="16"/>
      <c r="C79" s="129" t="str">
        <f t="shared" si="12"/>
        <v/>
      </c>
      <c r="D79" s="16"/>
      <c r="E79" s="129" t="str">
        <f t="shared" si="13"/>
        <v/>
      </c>
      <c r="F79" s="16"/>
      <c r="G79" s="46" t="str">
        <f t="shared" si="14"/>
        <v/>
      </c>
      <c r="H79" s="16"/>
      <c r="I79" s="46" t="str">
        <f t="shared" si="15"/>
        <v/>
      </c>
      <c r="J79" s="250"/>
    </row>
    <row r="80" spans="1:10" s="6" customFormat="1" ht="25.05" customHeight="1" x14ac:dyDescent="0.25">
      <c r="A80" s="18" t="s">
        <v>51</v>
      </c>
      <c r="B80" s="16"/>
      <c r="C80" s="129" t="str">
        <f t="shared" si="12"/>
        <v/>
      </c>
      <c r="D80" s="16"/>
      <c r="E80" s="129" t="str">
        <f t="shared" si="13"/>
        <v/>
      </c>
      <c r="F80" s="16"/>
      <c r="G80" s="46" t="str">
        <f t="shared" si="14"/>
        <v/>
      </c>
      <c r="H80" s="16"/>
      <c r="I80" s="46" t="str">
        <f t="shared" si="15"/>
        <v/>
      </c>
      <c r="J80" s="250"/>
    </row>
    <row r="81" spans="1:10" s="7" customFormat="1" ht="25.05" customHeight="1" x14ac:dyDescent="0.25">
      <c r="A81" s="18" t="s">
        <v>10</v>
      </c>
      <c r="B81" s="16"/>
      <c r="C81" s="129" t="str">
        <f t="shared" si="12"/>
        <v/>
      </c>
      <c r="D81" s="16"/>
      <c r="E81" s="129" t="str">
        <f t="shared" si="13"/>
        <v/>
      </c>
      <c r="F81" s="16"/>
      <c r="G81" s="46" t="str">
        <f t="shared" si="14"/>
        <v/>
      </c>
      <c r="H81" s="16"/>
      <c r="I81" s="46" t="str">
        <f t="shared" si="15"/>
        <v/>
      </c>
      <c r="J81" s="250"/>
    </row>
    <row r="82" spans="1:10" s="6" customFormat="1" ht="25.05" customHeight="1" x14ac:dyDescent="0.25">
      <c r="A82" s="18" t="s">
        <v>315</v>
      </c>
      <c r="B82" s="22"/>
      <c r="C82" s="129" t="str">
        <f t="shared" si="12"/>
        <v/>
      </c>
      <c r="D82" s="22"/>
      <c r="E82" s="129" t="str">
        <f t="shared" si="13"/>
        <v/>
      </c>
      <c r="F82" s="22"/>
      <c r="G82" s="46" t="str">
        <f t="shared" si="14"/>
        <v/>
      </c>
      <c r="H82" s="22"/>
      <c r="I82" s="46" t="str">
        <f t="shared" si="15"/>
        <v/>
      </c>
      <c r="J82" s="250"/>
    </row>
    <row r="83" spans="1:10" s="6" customFormat="1" ht="25.05" customHeight="1" x14ac:dyDescent="0.25">
      <c r="A83" s="18" t="s">
        <v>310</v>
      </c>
      <c r="B83" s="16"/>
      <c r="C83" s="129" t="str">
        <f t="shared" si="12"/>
        <v/>
      </c>
      <c r="D83" s="16"/>
      <c r="E83" s="129" t="str">
        <f t="shared" si="13"/>
        <v/>
      </c>
      <c r="F83" s="16"/>
      <c r="G83" s="46" t="str">
        <f t="shared" si="14"/>
        <v/>
      </c>
      <c r="H83" s="16"/>
      <c r="I83" s="46" t="str">
        <f t="shared" si="15"/>
        <v/>
      </c>
      <c r="J83" s="250"/>
    </row>
    <row r="84" spans="1:10" s="6" customFormat="1" ht="25.05" customHeight="1" x14ac:dyDescent="0.25">
      <c r="A84" s="18" t="s">
        <v>316</v>
      </c>
      <c r="B84" s="16"/>
      <c r="C84" s="129" t="str">
        <f t="shared" si="12"/>
        <v/>
      </c>
      <c r="D84" s="16"/>
      <c r="E84" s="129" t="str">
        <f t="shared" si="13"/>
        <v/>
      </c>
      <c r="F84" s="16"/>
      <c r="G84" s="46" t="str">
        <f t="shared" si="14"/>
        <v/>
      </c>
      <c r="H84" s="16"/>
      <c r="I84" s="46" t="str">
        <f t="shared" si="15"/>
        <v/>
      </c>
      <c r="J84" s="250"/>
    </row>
    <row r="85" spans="1:10" s="9" customFormat="1" ht="25.05" customHeight="1" x14ac:dyDescent="0.25">
      <c r="A85" s="18" t="s">
        <v>11</v>
      </c>
      <c r="B85" s="16"/>
      <c r="C85" s="129" t="str">
        <f t="shared" si="12"/>
        <v/>
      </c>
      <c r="D85" s="16"/>
      <c r="E85" s="129" t="str">
        <f t="shared" si="13"/>
        <v/>
      </c>
      <c r="F85" s="16"/>
      <c r="G85" s="46" t="str">
        <f t="shared" si="14"/>
        <v/>
      </c>
      <c r="H85" s="16"/>
      <c r="I85" s="46" t="str">
        <f t="shared" si="15"/>
        <v/>
      </c>
      <c r="J85" s="250"/>
    </row>
    <row r="86" spans="1:10" s="6" customFormat="1" ht="25.05" customHeight="1" x14ac:dyDescent="0.25">
      <c r="A86" s="109" t="s">
        <v>126</v>
      </c>
      <c r="B86" s="16"/>
      <c r="C86" s="129" t="str">
        <f t="shared" si="12"/>
        <v/>
      </c>
      <c r="D86" s="16"/>
      <c r="E86" s="129" t="str">
        <f t="shared" si="13"/>
        <v/>
      </c>
      <c r="F86" s="16"/>
      <c r="G86" s="46" t="str">
        <f t="shared" si="14"/>
        <v/>
      </c>
      <c r="H86" s="16"/>
      <c r="I86" s="46" t="str">
        <f t="shared" si="15"/>
        <v/>
      </c>
      <c r="J86" s="250"/>
    </row>
    <row r="87" spans="1:10" s="6" customFormat="1" ht="25.05" customHeight="1" x14ac:dyDescent="0.25">
      <c r="A87" s="105" t="s">
        <v>70</v>
      </c>
      <c r="B87" s="55">
        <f>SUM(B69:B86)</f>
        <v>0</v>
      </c>
      <c r="C87" s="129" t="str">
        <f t="shared" si="12"/>
        <v/>
      </c>
      <c r="D87" s="55">
        <f>SUM(D69:D86)</f>
        <v>0</v>
      </c>
      <c r="E87" s="129" t="str">
        <f t="shared" si="13"/>
        <v/>
      </c>
      <c r="F87" s="55">
        <f>SUM(F69:F86)</f>
        <v>0</v>
      </c>
      <c r="G87" s="46" t="str">
        <f t="shared" si="14"/>
        <v/>
      </c>
      <c r="H87" s="55">
        <f>SUM(H69:H86)</f>
        <v>0</v>
      </c>
      <c r="I87" s="46" t="str">
        <f t="shared" si="15"/>
        <v/>
      </c>
      <c r="J87" s="250"/>
    </row>
    <row r="88" spans="1:10" s="6" customFormat="1" ht="38.4" customHeight="1" x14ac:dyDescent="0.25">
      <c r="A88" s="110" t="s">
        <v>127</v>
      </c>
      <c r="B88" s="14"/>
      <c r="C88" s="14"/>
      <c r="D88" s="14"/>
      <c r="E88" s="14"/>
      <c r="F88" s="14"/>
      <c r="G88" s="14"/>
      <c r="H88" s="14"/>
      <c r="I88" s="14"/>
      <c r="J88" s="250"/>
    </row>
    <row r="89" spans="1:10" s="6" customFormat="1" ht="25.05" customHeight="1" x14ac:dyDescent="0.25">
      <c r="A89" s="18" t="s">
        <v>115</v>
      </c>
      <c r="B89" s="16"/>
      <c r="C89" s="46" t="str">
        <f>IF(B89="","",IF(B89=0,"",(B89/B$6/$A$11)))</f>
        <v/>
      </c>
      <c r="D89" s="205"/>
      <c r="E89" s="46" t="str">
        <f>IF(D89="","",IF(D89=0,"",(D89/D$6/$A$11)))</f>
        <v/>
      </c>
      <c r="F89" s="205"/>
      <c r="G89" s="46" t="str">
        <f>IF(F89="","",IF(F89=0,"",(F89/F$6/$A$11)))</f>
        <v/>
      </c>
      <c r="H89" s="16"/>
      <c r="I89" s="46" t="str">
        <f>IF(H89="","",IF(H89=0,"",(H89/H$6/$A$11)))</f>
        <v/>
      </c>
      <c r="J89" s="250"/>
    </row>
    <row r="90" spans="1:10" s="6" customFormat="1" ht="25.05" customHeight="1" x14ac:dyDescent="0.25">
      <c r="A90" s="18" t="s">
        <v>116</v>
      </c>
      <c r="B90" s="16"/>
      <c r="C90" s="129" t="str">
        <f>IF(B90="","",IF(B90=0,"",(B90/B$6/$A$11)))</f>
        <v/>
      </c>
      <c r="D90" s="16"/>
      <c r="E90" s="129" t="str">
        <f>IF(D90="","",IF(D90=0,"",(D90/D$6/$A$11)))</f>
        <v/>
      </c>
      <c r="F90" s="16"/>
      <c r="G90" s="46" t="str">
        <f>IF(F90="","",IF(F90=0,"",(F90/F$6/$A$11)))</f>
        <v/>
      </c>
      <c r="H90" s="16"/>
      <c r="I90" s="46" t="str">
        <f>IF(H90="","",IF(H90=0,"",(H90/H$6/$A$11)))</f>
        <v/>
      </c>
      <c r="J90" s="250"/>
    </row>
    <row r="91" spans="1:10" ht="25.05" customHeight="1" x14ac:dyDescent="0.25">
      <c r="A91" s="108" t="s">
        <v>18</v>
      </c>
      <c r="B91" s="16"/>
      <c r="C91" s="129" t="str">
        <f>IF(B91="","",IF(B91=0,"",(B91/B$6/$A$11)))</f>
        <v/>
      </c>
      <c r="D91" s="16"/>
      <c r="E91" s="129" t="str">
        <f>IF(D91="","",IF(D91=0,"",(D91/D$6/$A$11)))</f>
        <v/>
      </c>
      <c r="F91" s="16"/>
      <c r="G91" s="46" t="str">
        <f>IF(F91="","",IF(F91=0,"",(F91/F$6/$A$11)))</f>
        <v/>
      </c>
      <c r="H91" s="16"/>
      <c r="I91" s="46" t="str">
        <f>IF(H91="","",IF(H91=0,"",(H91/H$6/$A$11)))</f>
        <v/>
      </c>
    </row>
    <row r="92" spans="1:10" s="6" customFormat="1" ht="25.05" customHeight="1" x14ac:dyDescent="0.25">
      <c r="A92" s="105" t="s">
        <v>117</v>
      </c>
      <c r="B92" s="55">
        <f>SUM(B89:B91)</f>
        <v>0</v>
      </c>
      <c r="C92" s="129" t="str">
        <f>IF(B92="","",IF(B92=0,"",(B92/B$6/$A$11)))</f>
        <v/>
      </c>
      <c r="D92" s="55">
        <f>SUM(D89:D91)</f>
        <v>0</v>
      </c>
      <c r="E92" s="129" t="str">
        <f>IF(D92="","",IF(D92=0,"",(D92/D$6/$A$11)))</f>
        <v/>
      </c>
      <c r="F92" s="55">
        <f>SUM(F89:F91)</f>
        <v>0</v>
      </c>
      <c r="G92" s="46" t="str">
        <f>IF(F92="","",IF(F92=0,"",(F92/F$6/$A$11)))</f>
        <v/>
      </c>
      <c r="H92" s="55">
        <f>SUM(H89:H91)</f>
        <v>0</v>
      </c>
      <c r="I92" s="46" t="str">
        <f>IF(H92="","",IF(H92=0,"",(H92/H$6/$A$11)))</f>
        <v/>
      </c>
      <c r="J92" s="250"/>
    </row>
    <row r="93" spans="1:10" s="6" customFormat="1" ht="35.4" customHeight="1" x14ac:dyDescent="0.25">
      <c r="A93" s="110" t="s">
        <v>128</v>
      </c>
      <c r="B93" s="14"/>
      <c r="C93" s="14"/>
      <c r="D93" s="14"/>
      <c r="E93" s="14"/>
      <c r="F93" s="14"/>
      <c r="G93" s="14"/>
      <c r="H93" s="14"/>
      <c r="I93" s="14"/>
      <c r="J93" s="250"/>
    </row>
    <row r="94" spans="1:10" s="6" customFormat="1" ht="25.05" customHeight="1" x14ac:dyDescent="0.25">
      <c r="A94" s="18" t="s">
        <v>460</v>
      </c>
      <c r="B94" s="16"/>
      <c r="C94" s="46" t="str">
        <f t="shared" ref="C94:C104" si="16">IF(B94="","",IF(B94=0,"",(B94/B$6/$A$11)))</f>
        <v/>
      </c>
      <c r="D94" s="205"/>
      <c r="E94" s="46" t="str">
        <f t="shared" ref="E94:E104" si="17">IF(D94="","",IF(D94=0,"",(D94/D$6/$A$11)))</f>
        <v/>
      </c>
      <c r="F94" s="205"/>
      <c r="G94" s="46" t="str">
        <f t="shared" ref="G94:G104" si="18">IF(F94="","",IF(F94=0,"",(F94/F$6/$A$11)))</f>
        <v/>
      </c>
      <c r="H94" s="16"/>
      <c r="I94" s="46" t="str">
        <f t="shared" ref="I94:I104" si="19">IF(H94="","",IF(H94=0,"",(H94/H$6/$A$11)))</f>
        <v/>
      </c>
      <c r="J94" s="250"/>
    </row>
    <row r="95" spans="1:10" s="6" customFormat="1" ht="25.05" customHeight="1" x14ac:dyDescent="0.25">
      <c r="A95" s="18" t="s">
        <v>45</v>
      </c>
      <c r="B95" s="16"/>
      <c r="C95" s="46" t="str">
        <f t="shared" si="16"/>
        <v/>
      </c>
      <c r="D95" s="205"/>
      <c r="E95" s="46" t="str">
        <f t="shared" si="17"/>
        <v/>
      </c>
      <c r="F95" s="205"/>
      <c r="G95" s="46" t="str">
        <f t="shared" si="18"/>
        <v/>
      </c>
      <c r="H95" s="16"/>
      <c r="I95" s="46" t="str">
        <f t="shared" si="19"/>
        <v/>
      </c>
      <c r="J95" s="250"/>
    </row>
    <row r="96" spans="1:10" s="6" customFormat="1" ht="25.05" customHeight="1" x14ac:dyDescent="0.25">
      <c r="A96" s="18" t="s">
        <v>119</v>
      </c>
      <c r="B96" s="16"/>
      <c r="C96" s="129" t="str">
        <f t="shared" si="16"/>
        <v/>
      </c>
      <c r="D96" s="16"/>
      <c r="E96" s="129" t="str">
        <f t="shared" si="17"/>
        <v/>
      </c>
      <c r="F96" s="16"/>
      <c r="G96" s="46" t="str">
        <f t="shared" si="18"/>
        <v/>
      </c>
      <c r="H96" s="16"/>
      <c r="I96" s="46" t="str">
        <f t="shared" si="19"/>
        <v/>
      </c>
      <c r="J96" s="250"/>
    </row>
    <row r="97" spans="1:10" s="6" customFormat="1" ht="25.05" customHeight="1" x14ac:dyDescent="0.25">
      <c r="A97" s="18" t="s">
        <v>17</v>
      </c>
      <c r="B97" s="16"/>
      <c r="C97" s="129" t="str">
        <f t="shared" si="16"/>
        <v/>
      </c>
      <c r="D97" s="16"/>
      <c r="E97" s="129" t="str">
        <f t="shared" si="17"/>
        <v/>
      </c>
      <c r="F97" s="16"/>
      <c r="G97" s="46" t="str">
        <f t="shared" si="18"/>
        <v/>
      </c>
      <c r="H97" s="16"/>
      <c r="I97" s="46" t="str">
        <f t="shared" si="19"/>
        <v/>
      </c>
      <c r="J97" s="250"/>
    </row>
    <row r="98" spans="1:10" s="6" customFormat="1" ht="25.05" customHeight="1" x14ac:dyDescent="0.25">
      <c r="A98" s="18" t="s">
        <v>428</v>
      </c>
      <c r="B98" s="16"/>
      <c r="C98" s="129" t="str">
        <f t="shared" si="16"/>
        <v/>
      </c>
      <c r="D98" s="16"/>
      <c r="E98" s="129" t="str">
        <f t="shared" si="17"/>
        <v/>
      </c>
      <c r="F98" s="16"/>
      <c r="G98" s="46" t="str">
        <f t="shared" si="18"/>
        <v/>
      </c>
      <c r="H98" s="16"/>
      <c r="I98" s="46" t="str">
        <f t="shared" si="19"/>
        <v/>
      </c>
      <c r="J98" s="250"/>
    </row>
    <row r="99" spans="1:10" s="6" customFormat="1" ht="25.05" customHeight="1" x14ac:dyDescent="0.25">
      <c r="A99" s="106" t="s">
        <v>126</v>
      </c>
      <c r="B99" s="22"/>
      <c r="C99" s="129" t="str">
        <f t="shared" si="16"/>
        <v/>
      </c>
      <c r="D99" s="22"/>
      <c r="E99" s="129" t="str">
        <f t="shared" si="17"/>
        <v/>
      </c>
      <c r="F99" s="16"/>
      <c r="G99" s="46" t="str">
        <f t="shared" si="18"/>
        <v/>
      </c>
      <c r="H99" s="16"/>
      <c r="I99" s="46" t="str">
        <f t="shared" si="19"/>
        <v/>
      </c>
      <c r="J99" s="250"/>
    </row>
    <row r="100" spans="1:10" s="6" customFormat="1" ht="33" customHeight="1" x14ac:dyDescent="0.25">
      <c r="A100" s="130" t="s">
        <v>129</v>
      </c>
      <c r="B100" s="55">
        <f>SUM(B94:B99)</f>
        <v>0</v>
      </c>
      <c r="C100" s="129" t="str">
        <f t="shared" si="16"/>
        <v/>
      </c>
      <c r="D100" s="55">
        <f>SUM(D94:D99)</f>
        <v>0</v>
      </c>
      <c r="E100" s="129" t="str">
        <f t="shared" si="17"/>
        <v/>
      </c>
      <c r="F100" s="55">
        <f>SUM(F94:F99)</f>
        <v>0</v>
      </c>
      <c r="G100" s="46" t="str">
        <f t="shared" si="18"/>
        <v/>
      </c>
      <c r="H100" s="55">
        <f>SUM(H94:H99)</f>
        <v>0</v>
      </c>
      <c r="I100" s="46" t="str">
        <f t="shared" si="19"/>
        <v/>
      </c>
      <c r="J100" s="250"/>
    </row>
    <row r="101" spans="1:10" s="6" customFormat="1" ht="34.200000000000003" customHeight="1" thickBot="1" x14ac:dyDescent="0.3">
      <c r="A101" s="107" t="s">
        <v>412</v>
      </c>
      <c r="B101" s="56">
        <f>B87+B100</f>
        <v>0</v>
      </c>
      <c r="C101" s="208" t="str">
        <f t="shared" si="16"/>
        <v/>
      </c>
      <c r="D101" s="56">
        <f>D87+D100</f>
        <v>0</v>
      </c>
      <c r="E101" s="208" t="str">
        <f t="shared" si="17"/>
        <v/>
      </c>
      <c r="F101" s="56">
        <f>F87+F100</f>
        <v>0</v>
      </c>
      <c r="G101" s="208" t="str">
        <f t="shared" si="18"/>
        <v/>
      </c>
      <c r="H101" s="56">
        <f>H87+H100</f>
        <v>0</v>
      </c>
      <c r="I101" s="208" t="str">
        <f t="shared" si="19"/>
        <v/>
      </c>
      <c r="J101" s="250"/>
    </row>
    <row r="102" spans="1:10" s="12" customFormat="1" ht="33" customHeight="1" thickTop="1" x14ac:dyDescent="0.25">
      <c r="A102" s="132" t="s">
        <v>130</v>
      </c>
      <c r="B102" s="166">
        <f>B67+B92-B101</f>
        <v>0</v>
      </c>
      <c r="C102" s="129" t="str">
        <f t="shared" si="16"/>
        <v/>
      </c>
      <c r="D102" s="166">
        <f>D67+D92-D101</f>
        <v>0</v>
      </c>
      <c r="E102" s="129" t="str">
        <f t="shared" si="17"/>
        <v/>
      </c>
      <c r="F102" s="166">
        <f>F67+F92-F101</f>
        <v>0</v>
      </c>
      <c r="G102" s="129" t="str">
        <f t="shared" si="18"/>
        <v/>
      </c>
      <c r="H102" s="166">
        <f>H67+H92-H101</f>
        <v>0</v>
      </c>
      <c r="I102" s="129" t="str">
        <f t="shared" si="19"/>
        <v/>
      </c>
      <c r="J102" s="250"/>
    </row>
    <row r="103" spans="1:10" s="12" customFormat="1" ht="33" customHeight="1" x14ac:dyDescent="0.25">
      <c r="A103" s="216" t="s">
        <v>131</v>
      </c>
      <c r="B103" s="16"/>
      <c r="C103" s="129" t="str">
        <f t="shared" si="16"/>
        <v/>
      </c>
      <c r="D103" s="16"/>
      <c r="E103" s="129" t="str">
        <f t="shared" si="17"/>
        <v/>
      </c>
      <c r="F103" s="16"/>
      <c r="G103" s="46" t="str">
        <f t="shared" si="18"/>
        <v/>
      </c>
      <c r="H103" s="16"/>
      <c r="I103" s="46" t="str">
        <f t="shared" si="19"/>
        <v/>
      </c>
      <c r="J103" s="250"/>
    </row>
    <row r="104" spans="1:10" s="9" customFormat="1" ht="34.200000000000003" customHeight="1" x14ac:dyDescent="0.25">
      <c r="A104" s="136" t="s">
        <v>317</v>
      </c>
      <c r="B104" s="165">
        <f>B102+B103</f>
        <v>0</v>
      </c>
      <c r="C104" s="129" t="str">
        <f t="shared" si="16"/>
        <v/>
      </c>
      <c r="D104" s="165">
        <f>D102+D103</f>
        <v>0</v>
      </c>
      <c r="E104" s="129" t="str">
        <f t="shared" si="17"/>
        <v/>
      </c>
      <c r="F104" s="165">
        <f>F102+F103</f>
        <v>0</v>
      </c>
      <c r="G104" s="46" t="str">
        <f t="shared" si="18"/>
        <v/>
      </c>
      <c r="H104" s="165">
        <f>H102+H103</f>
        <v>0</v>
      </c>
      <c r="I104" s="46" t="str">
        <f t="shared" si="19"/>
        <v/>
      </c>
      <c r="J104" s="250"/>
    </row>
    <row r="105" spans="1:10" s="51" customFormat="1" ht="72" customHeight="1" thickBot="1" x14ac:dyDescent="0.35">
      <c r="A105" s="196" t="s">
        <v>27</v>
      </c>
      <c r="B105" s="198"/>
      <c r="C105" s="198"/>
      <c r="D105" s="198"/>
      <c r="E105" s="198"/>
      <c r="F105" s="198"/>
      <c r="G105" s="198"/>
      <c r="H105" s="198"/>
      <c r="I105" s="209"/>
      <c r="J105" s="250"/>
    </row>
    <row r="106" spans="1:10" s="10" customFormat="1" ht="25.05" customHeight="1" thickTop="1" x14ac:dyDescent="0.25">
      <c r="A106" s="110" t="s">
        <v>14</v>
      </c>
      <c r="B106" s="14"/>
      <c r="C106" s="14"/>
      <c r="D106" s="14"/>
      <c r="E106" s="14"/>
      <c r="F106" s="14"/>
      <c r="G106" s="14"/>
      <c r="H106" s="14"/>
      <c r="I106" s="14"/>
      <c r="J106" s="250"/>
    </row>
    <row r="107" spans="1:10" s="10" customFormat="1" ht="33" customHeight="1" x14ac:dyDescent="0.25">
      <c r="A107" s="18" t="s">
        <v>318</v>
      </c>
      <c r="B107" s="22"/>
      <c r="C107" s="46" t="str">
        <f>IF(B107="","",IF(B107=0,"",(B107/B$6/$A$11)))</f>
        <v/>
      </c>
      <c r="D107" s="203"/>
      <c r="E107" s="46" t="str">
        <f>IF(D107="","",IF(D107=0,"",(D107/D$6/$A$11)))</f>
        <v/>
      </c>
      <c r="F107" s="203"/>
      <c r="G107" s="46" t="str">
        <f>IF(F107="","",IF(F107=0,"",(F107/F$6/$A$11)))</f>
        <v/>
      </c>
      <c r="H107" s="22"/>
      <c r="I107" s="46" t="str">
        <f>IF(H107="","",IF(H107=0,"",(H107/H$6/$A$11)))</f>
        <v/>
      </c>
      <c r="J107" s="254"/>
    </row>
    <row r="108" spans="1:10" s="10" customFormat="1" ht="33" customHeight="1" x14ac:dyDescent="0.25">
      <c r="A108" s="18" t="s">
        <v>319</v>
      </c>
      <c r="B108" s="16"/>
      <c r="C108" s="129" t="str">
        <f>IF(B108="","",IF(B108=0,"",(B108/B$6/$A$11)))</f>
        <v/>
      </c>
      <c r="D108" s="16"/>
      <c r="E108" s="46" t="str">
        <f>IF(D108="","",IF(D108=0,"",(D108/D$6/$A$11)))</f>
        <v/>
      </c>
      <c r="F108" s="16"/>
      <c r="G108" s="46" t="str">
        <f>IF(F108="","",IF(F108=0,"",(F108/F$6/$A$11)))</f>
        <v/>
      </c>
      <c r="H108" s="16"/>
      <c r="I108" s="46" t="str">
        <f>IF(H108="","",IF(H108=0,"",(H108/H$6/$A$11)))</f>
        <v/>
      </c>
      <c r="J108" s="250"/>
    </row>
    <row r="109" spans="1:10" s="10" customFormat="1" ht="33" customHeight="1" x14ac:dyDescent="0.25">
      <c r="A109" s="104" t="s">
        <v>132</v>
      </c>
      <c r="B109" s="16"/>
      <c r="C109" s="129" t="str">
        <f>IF(B109="","",IF(B109=0,"",(B109/B$6/$A$11)))</f>
        <v/>
      </c>
      <c r="D109" s="16"/>
      <c r="E109" s="46" t="str">
        <f>IF(D109="","",IF(D109=0,"",(D109/D$6/$A$11)))</f>
        <v/>
      </c>
      <c r="F109" s="16"/>
      <c r="G109" s="46" t="str">
        <f>IF(F109="","",IF(F109=0,"",(F109/F$6/$A$11)))</f>
        <v/>
      </c>
      <c r="H109" s="16"/>
      <c r="I109" s="46" t="str">
        <f>IF(H109="","",IF(H109=0,"",(H109/H$6/$A$11)))</f>
        <v/>
      </c>
      <c r="J109" s="250"/>
    </row>
    <row r="110" spans="1:10" s="10" customFormat="1" ht="25.05" customHeight="1" x14ac:dyDescent="0.25">
      <c r="A110" s="137" t="s">
        <v>320</v>
      </c>
      <c r="B110" s="55">
        <f>SUM(B107:B109)</f>
        <v>0</v>
      </c>
      <c r="C110" s="129" t="str">
        <f>IF(B110="","",IF(B110=0,"",(B110/B$6/$A$11)))</f>
        <v/>
      </c>
      <c r="D110" s="55">
        <f>SUM(D107:D109)</f>
        <v>0</v>
      </c>
      <c r="E110" s="46" t="str">
        <f>IF(D110="","",IF(D110=0,"",(D110/D$6/$A$11)))</f>
        <v/>
      </c>
      <c r="F110" s="55">
        <f>SUM(F107:F109)</f>
        <v>0</v>
      </c>
      <c r="G110" s="46" t="str">
        <f>IF(F110="","",IF(F110=0,"",(F110/F$6/$A$11)))</f>
        <v/>
      </c>
      <c r="H110" s="55">
        <f>SUM(H107:H109)</f>
        <v>0</v>
      </c>
      <c r="I110" s="46" t="str">
        <f>IF(H110="","",IF(H110=0,"",(H110/H$6/$A$11)))</f>
        <v/>
      </c>
      <c r="J110" s="250"/>
    </row>
    <row r="111" spans="1:10" s="10" customFormat="1" ht="34.200000000000003" customHeight="1" x14ac:dyDescent="0.25">
      <c r="A111" s="110" t="s">
        <v>15</v>
      </c>
      <c r="B111" s="14"/>
      <c r="C111" s="14"/>
      <c r="D111" s="14"/>
      <c r="E111" s="14"/>
      <c r="F111" s="14"/>
      <c r="G111" s="14"/>
      <c r="H111" s="14"/>
      <c r="I111" s="14"/>
      <c r="J111" s="250"/>
    </row>
    <row r="112" spans="1:10" s="11" customFormat="1" ht="25.05" customHeight="1" x14ac:dyDescent="0.25">
      <c r="A112" s="18" t="s">
        <v>321</v>
      </c>
      <c r="B112" s="22"/>
      <c r="C112" s="46" t="str">
        <f t="shared" ref="C112:C120" si="20">IF(B112="","",IF(B112=0,"",(B112/B$6/$A$11)))</f>
        <v/>
      </c>
      <c r="D112" s="203"/>
      <c r="E112" s="46" t="str">
        <f t="shared" ref="E112:E120" si="21">IF(D112="","",IF(D112=0,"",(D112/D$6/$A$11)))</f>
        <v/>
      </c>
      <c r="F112" s="203"/>
      <c r="G112" s="46" t="str">
        <f t="shared" ref="G112:G120" si="22">IF(F112="","",IF(F112=0,"",(F112/F$6/$A$11)))</f>
        <v/>
      </c>
      <c r="H112" s="22"/>
      <c r="I112" s="46" t="str">
        <f t="shared" ref="I112:I120" si="23">IF(H112="","",IF(H112=0,"",(H112/H$6/$A$11)))</f>
        <v/>
      </c>
      <c r="J112" s="250"/>
    </row>
    <row r="113" spans="1:10" s="4" customFormat="1" ht="25.05" customHeight="1" x14ac:dyDescent="0.25">
      <c r="A113" s="18" t="s">
        <v>310</v>
      </c>
      <c r="B113" s="22"/>
      <c r="C113" s="129" t="str">
        <f t="shared" si="20"/>
        <v/>
      </c>
      <c r="D113" s="22"/>
      <c r="E113" s="46" t="str">
        <f t="shared" si="21"/>
        <v/>
      </c>
      <c r="F113" s="22"/>
      <c r="G113" s="46" t="str">
        <f t="shared" si="22"/>
        <v/>
      </c>
      <c r="H113" s="22"/>
      <c r="I113" s="46" t="str">
        <f t="shared" si="23"/>
        <v/>
      </c>
      <c r="J113" s="250"/>
    </row>
    <row r="114" spans="1:10" s="6" customFormat="1" ht="25.05" customHeight="1" x14ac:dyDescent="0.25">
      <c r="A114" s="18" t="s">
        <v>29</v>
      </c>
      <c r="B114" s="16"/>
      <c r="C114" s="129" t="str">
        <f t="shared" si="20"/>
        <v/>
      </c>
      <c r="D114" s="16"/>
      <c r="E114" s="46" t="str">
        <f t="shared" si="21"/>
        <v/>
      </c>
      <c r="F114" s="16"/>
      <c r="G114" s="46" t="str">
        <f t="shared" si="22"/>
        <v/>
      </c>
      <c r="H114" s="16"/>
      <c r="I114" s="46" t="str">
        <f t="shared" si="23"/>
        <v/>
      </c>
      <c r="J114" s="250"/>
    </row>
    <row r="115" spans="1:10" s="6" customFormat="1" ht="25.05" customHeight="1" x14ac:dyDescent="0.25">
      <c r="A115" s="18" t="s">
        <v>133</v>
      </c>
      <c r="B115" s="16"/>
      <c r="C115" s="129" t="str">
        <f t="shared" si="20"/>
        <v/>
      </c>
      <c r="D115" s="16"/>
      <c r="E115" s="46" t="str">
        <f t="shared" si="21"/>
        <v/>
      </c>
      <c r="F115" s="16"/>
      <c r="G115" s="46" t="str">
        <f t="shared" si="22"/>
        <v/>
      </c>
      <c r="H115" s="16"/>
      <c r="I115" s="46" t="str">
        <f t="shared" si="23"/>
        <v/>
      </c>
      <c r="J115" s="250"/>
    </row>
    <row r="116" spans="1:10" s="6" customFormat="1" ht="25.05" customHeight="1" x14ac:dyDescent="0.25">
      <c r="A116" s="111" t="s">
        <v>126</v>
      </c>
      <c r="B116" s="22"/>
      <c r="C116" s="129" t="str">
        <f t="shared" si="20"/>
        <v/>
      </c>
      <c r="D116" s="22"/>
      <c r="E116" s="46" t="str">
        <f t="shared" si="21"/>
        <v/>
      </c>
      <c r="F116" s="22"/>
      <c r="G116" s="46" t="str">
        <f t="shared" si="22"/>
        <v/>
      </c>
      <c r="H116" s="22"/>
      <c r="I116" s="46" t="str">
        <f t="shared" si="23"/>
        <v/>
      </c>
      <c r="J116" s="254"/>
    </row>
    <row r="117" spans="1:10" ht="25.05" customHeight="1" thickBot="1" x14ac:dyDescent="0.3">
      <c r="A117" s="112" t="s">
        <v>322</v>
      </c>
      <c r="B117" s="56">
        <f>SUM(B112:B116)</f>
        <v>0</v>
      </c>
      <c r="C117" s="129" t="str">
        <f t="shared" si="20"/>
        <v/>
      </c>
      <c r="D117" s="56">
        <f>SUM(D112:D116)</f>
        <v>0</v>
      </c>
      <c r="E117" s="46" t="str">
        <f t="shared" si="21"/>
        <v/>
      </c>
      <c r="F117" s="56">
        <f>SUM(F112:F116)</f>
        <v>0</v>
      </c>
      <c r="G117" s="46" t="str">
        <f t="shared" si="22"/>
        <v/>
      </c>
      <c r="H117" s="56">
        <f>SUM(H112:H116)</f>
        <v>0</v>
      </c>
      <c r="I117" s="46" t="str">
        <f t="shared" si="23"/>
        <v/>
      </c>
    </row>
    <row r="118" spans="1:10" s="6" customFormat="1" ht="35.4" customHeight="1" thickTop="1" x14ac:dyDescent="0.25">
      <c r="A118" s="131" t="s">
        <v>134</v>
      </c>
      <c r="B118" s="236">
        <f>B110-B117</f>
        <v>0</v>
      </c>
      <c r="C118" s="129" t="str">
        <f t="shared" si="20"/>
        <v/>
      </c>
      <c r="D118" s="236">
        <f>D110-D117</f>
        <v>0</v>
      </c>
      <c r="E118" s="46" t="str">
        <f t="shared" si="21"/>
        <v/>
      </c>
      <c r="F118" s="236">
        <f>F110-F117</f>
        <v>0</v>
      </c>
      <c r="G118" s="46" t="str">
        <f t="shared" si="22"/>
        <v/>
      </c>
      <c r="H118" s="236">
        <f>H110-H117</f>
        <v>0</v>
      </c>
      <c r="I118" s="46" t="str">
        <f t="shared" si="23"/>
        <v/>
      </c>
      <c r="J118" s="250"/>
    </row>
    <row r="119" spans="1:10" s="6" customFormat="1" ht="35.4" customHeight="1" x14ac:dyDescent="0.25">
      <c r="A119" s="135" t="s">
        <v>135</v>
      </c>
      <c r="B119" s="16"/>
      <c r="C119" s="129" t="str">
        <f t="shared" si="20"/>
        <v/>
      </c>
      <c r="D119" s="16"/>
      <c r="E119" s="46" t="str">
        <f t="shared" si="21"/>
        <v/>
      </c>
      <c r="F119" s="16"/>
      <c r="G119" s="46" t="str">
        <f t="shared" si="22"/>
        <v/>
      </c>
      <c r="H119" s="16"/>
      <c r="I119" s="46" t="str">
        <f t="shared" si="23"/>
        <v/>
      </c>
      <c r="J119" s="250"/>
    </row>
    <row r="120" spans="1:10" s="6" customFormat="1" ht="35.4" customHeight="1" x14ac:dyDescent="0.25">
      <c r="A120" s="135" t="s">
        <v>136</v>
      </c>
      <c r="B120" s="164">
        <f>B118+B119</f>
        <v>0</v>
      </c>
      <c r="C120" s="129" t="str">
        <f t="shared" si="20"/>
        <v/>
      </c>
      <c r="D120" s="165">
        <f>D118+D119</f>
        <v>0</v>
      </c>
      <c r="E120" s="46" t="str">
        <f t="shared" si="21"/>
        <v/>
      </c>
      <c r="F120" s="165">
        <f>F118+F119</f>
        <v>0</v>
      </c>
      <c r="G120" s="46" t="str">
        <f t="shared" si="22"/>
        <v/>
      </c>
      <c r="H120" s="165">
        <f>H118+H119</f>
        <v>0</v>
      </c>
      <c r="I120" s="46" t="str">
        <f t="shared" si="23"/>
        <v/>
      </c>
      <c r="J120" s="250"/>
    </row>
    <row r="121" spans="1:10" s="57" customFormat="1" ht="61.2" customHeight="1" thickBot="1" x14ac:dyDescent="0.35">
      <c r="A121" s="196" t="s">
        <v>137</v>
      </c>
      <c r="B121" s="198"/>
      <c r="C121" s="198"/>
      <c r="D121" s="198"/>
      <c r="E121" s="198"/>
      <c r="F121" s="198"/>
      <c r="G121" s="198"/>
      <c r="H121" s="198"/>
      <c r="I121" s="198"/>
      <c r="J121" s="250"/>
    </row>
    <row r="122" spans="1:10" s="7" customFormat="1" ht="25.05" customHeight="1" thickTop="1" x14ac:dyDescent="0.25">
      <c r="A122" s="110" t="s">
        <v>14</v>
      </c>
      <c r="B122" s="14"/>
      <c r="C122" s="14"/>
      <c r="D122" s="14"/>
      <c r="E122" s="14"/>
      <c r="F122" s="14"/>
      <c r="G122" s="14"/>
      <c r="H122" s="14"/>
      <c r="I122" s="14"/>
      <c r="J122" s="250"/>
    </row>
    <row r="123" spans="1:10" s="12" customFormat="1" ht="25.05" customHeight="1" x14ac:dyDescent="0.25">
      <c r="A123" s="18" t="s">
        <v>323</v>
      </c>
      <c r="B123" s="22"/>
      <c r="C123" s="46" t="str">
        <f>IF(B123="","",IF(B123=0,"",(B123/B$6/$A$11)))</f>
        <v/>
      </c>
      <c r="D123" s="203"/>
      <c r="E123" s="46" t="str">
        <f>IF(D123="","",IF(D123=0,"",(D123/D$6/$A$11)))</f>
        <v/>
      </c>
      <c r="F123" s="203"/>
      <c r="G123" s="46" t="str">
        <f>IF(F123="","",IF(F123=0,"",(F123/F$6/$A$11)))</f>
        <v/>
      </c>
      <c r="H123" s="22"/>
      <c r="I123" s="46" t="str">
        <f>IF(H123="","",IF(H123=0,"",(H123/H$6/$A$11)))</f>
        <v/>
      </c>
      <c r="J123" s="250"/>
    </row>
    <row r="124" spans="1:10" s="4" customFormat="1" ht="25.05" customHeight="1" x14ac:dyDescent="0.25">
      <c r="A124" s="18" t="s">
        <v>324</v>
      </c>
      <c r="B124" s="16"/>
      <c r="C124" s="129" t="str">
        <f>IF(B124="","",IF(B124=0,"",(B124/B$6/$A$11)))</f>
        <v/>
      </c>
      <c r="D124" s="16"/>
      <c r="E124" s="46" t="str">
        <f>IF(D124="","",IF(D124=0,"",(D124/D$6/$A$11)))</f>
        <v/>
      </c>
      <c r="F124" s="16"/>
      <c r="G124" s="46" t="str">
        <f>IF(F124="","",IF(F124=0,"",(F124/F$6/$A$11)))</f>
        <v/>
      </c>
      <c r="H124" s="16"/>
      <c r="I124" s="46" t="str">
        <f>IF(H124="","",IF(H124=0,"",(H124/H$6/$A$11)))</f>
        <v/>
      </c>
      <c r="J124" s="250"/>
    </row>
    <row r="125" spans="1:10" s="6" customFormat="1" ht="25.05" customHeight="1" x14ac:dyDescent="0.25">
      <c r="A125" s="18" t="s">
        <v>138</v>
      </c>
      <c r="B125" s="16"/>
      <c r="C125" s="129" t="str">
        <f>IF(B125="","",IF(B125=0,"",(B125/B$6/$A$11)))</f>
        <v/>
      </c>
      <c r="D125" s="16"/>
      <c r="E125" s="46" t="str">
        <f>IF(D125="","",IF(D125=0,"",(D125/D$6/$A$11)))</f>
        <v/>
      </c>
      <c r="F125" s="16"/>
      <c r="G125" s="46" t="str">
        <f>IF(F125="","",IF(F125=0,"",(F125/F$6/$A$11)))</f>
        <v/>
      </c>
      <c r="H125" s="16"/>
      <c r="I125" s="46" t="str">
        <f>IF(H125="","",IF(H125=0,"",(H125/H$6/$A$11)))</f>
        <v/>
      </c>
      <c r="J125" s="250"/>
    </row>
    <row r="126" spans="1:10" s="6" customFormat="1" ht="39" customHeight="1" x14ac:dyDescent="0.25">
      <c r="A126" s="104" t="s">
        <v>141</v>
      </c>
      <c r="B126" s="16"/>
      <c r="C126" s="129" t="str">
        <f>IF(B126="","",IF(B126=0,"",(B126/B$6/$A$11)))</f>
        <v/>
      </c>
      <c r="D126" s="16"/>
      <c r="E126" s="46" t="str">
        <f>IF(D126="","",IF(D126=0,"",(D126/D$6/$A$11)))</f>
        <v/>
      </c>
      <c r="F126" s="16"/>
      <c r="G126" s="46" t="str">
        <f>IF(F126="","",IF(F126=0,"",(F126/F$6/$A$11)))</f>
        <v/>
      </c>
      <c r="H126" s="16"/>
      <c r="I126" s="46" t="str">
        <f>IF(H126="","",IF(H126=0,"",(H126/H$6/$A$11)))</f>
        <v/>
      </c>
      <c r="J126" s="250"/>
    </row>
    <row r="127" spans="1:10" s="6" customFormat="1" ht="25.05" customHeight="1" x14ac:dyDescent="0.25">
      <c r="A127" s="137" t="s">
        <v>320</v>
      </c>
      <c r="B127" s="55">
        <f>SUM(B123:B126)</f>
        <v>0</v>
      </c>
      <c r="C127" s="129" t="str">
        <f>IF(B127="","",IF(B127=0,"",(B127/B$6/$A$11)))</f>
        <v/>
      </c>
      <c r="D127" s="55">
        <f>SUM(D123:D126)</f>
        <v>0</v>
      </c>
      <c r="E127" s="46" t="str">
        <f>IF(D127="","",IF(D127=0,"",(D127/D$6/$A$11)))</f>
        <v/>
      </c>
      <c r="F127" s="55">
        <f>SUM(F123:F126)</f>
        <v>0</v>
      </c>
      <c r="G127" s="46" t="str">
        <f>IF(F127="","",IF(F127=0,"",(F127/F$6/$A$11)))</f>
        <v/>
      </c>
      <c r="H127" s="55">
        <f>SUM(H123:H126)</f>
        <v>0</v>
      </c>
      <c r="I127" s="46" t="str">
        <f>IF(H127="","",IF(H127=0,"",(H127/H$6/$A$11)))</f>
        <v/>
      </c>
      <c r="J127" s="250"/>
    </row>
    <row r="128" spans="1:10" s="12" customFormat="1" ht="35.4" customHeight="1" x14ac:dyDescent="0.25">
      <c r="A128" s="110" t="s">
        <v>15</v>
      </c>
      <c r="B128" s="14"/>
      <c r="C128" s="14"/>
      <c r="D128" s="14"/>
      <c r="E128" s="14"/>
      <c r="F128" s="14"/>
      <c r="G128" s="14"/>
      <c r="H128" s="14"/>
      <c r="I128" s="14"/>
      <c r="J128" s="250"/>
    </row>
    <row r="129" spans="1:11" s="4" customFormat="1" ht="25.05" customHeight="1" x14ac:dyDescent="0.25">
      <c r="A129" s="18" t="s">
        <v>119</v>
      </c>
      <c r="B129" s="16"/>
      <c r="C129" s="46" t="str">
        <f t="shared" ref="C129:C136" si="24">IF(B129="","",IF(B129=0,"",(B129/B$6/$A$11)))</f>
        <v/>
      </c>
      <c r="D129" s="205"/>
      <c r="E129" s="46" t="str">
        <f t="shared" ref="E129:E136" si="25">IF(D129="","",IF(D129=0,"",(D129/D$6/$A$11)))</f>
        <v/>
      </c>
      <c r="F129" s="205"/>
      <c r="G129" s="46" t="str">
        <f t="shared" ref="G129:G136" si="26">IF(F129="","",IF(F129=0,"",(F129/F$6/$A$11)))</f>
        <v/>
      </c>
      <c r="H129" s="16"/>
      <c r="I129" s="46" t="str">
        <f t="shared" ref="I129:I136" si="27">IF(H129="","",IF(H129=0,"",(H129/H$6/$A$11)))</f>
        <v/>
      </c>
      <c r="J129" s="250"/>
    </row>
    <row r="130" spans="1:11" s="6" customFormat="1" ht="25.05" customHeight="1" x14ac:dyDescent="0.25">
      <c r="A130" s="18" t="s">
        <v>325</v>
      </c>
      <c r="B130" s="16"/>
      <c r="C130" s="129" t="str">
        <f t="shared" si="24"/>
        <v/>
      </c>
      <c r="D130" s="16"/>
      <c r="E130" s="46" t="str">
        <f t="shared" si="25"/>
        <v/>
      </c>
      <c r="F130" s="16"/>
      <c r="G130" s="46" t="str">
        <f t="shared" si="26"/>
        <v/>
      </c>
      <c r="H130" s="16"/>
      <c r="I130" s="46" t="str">
        <f t="shared" si="27"/>
        <v/>
      </c>
      <c r="J130" s="250"/>
    </row>
    <row r="131" spans="1:11" s="6" customFormat="1" ht="25.05" customHeight="1" x14ac:dyDescent="0.25">
      <c r="A131" s="18" t="s">
        <v>133</v>
      </c>
      <c r="B131" s="16"/>
      <c r="C131" s="129" t="str">
        <f t="shared" si="24"/>
        <v/>
      </c>
      <c r="D131" s="16"/>
      <c r="E131" s="46" t="str">
        <f t="shared" si="25"/>
        <v/>
      </c>
      <c r="F131" s="16"/>
      <c r="G131" s="46" t="str">
        <f t="shared" si="26"/>
        <v/>
      </c>
      <c r="H131" s="16"/>
      <c r="I131" s="46" t="str">
        <f t="shared" si="27"/>
        <v/>
      </c>
      <c r="J131" s="250"/>
    </row>
    <row r="132" spans="1:11" s="12" customFormat="1" ht="25.05" customHeight="1" x14ac:dyDescent="0.25">
      <c r="A132" s="108" t="s">
        <v>126</v>
      </c>
      <c r="B132" s="22"/>
      <c r="C132" s="129" t="str">
        <f t="shared" si="24"/>
        <v/>
      </c>
      <c r="D132" s="22"/>
      <c r="E132" s="46" t="str">
        <f t="shared" si="25"/>
        <v/>
      </c>
      <c r="F132" s="22"/>
      <c r="G132" s="46" t="str">
        <f t="shared" si="26"/>
        <v/>
      </c>
      <c r="H132" s="22"/>
      <c r="I132" s="46" t="str">
        <f t="shared" si="27"/>
        <v/>
      </c>
      <c r="J132" s="250"/>
    </row>
    <row r="133" spans="1:11" s="4" customFormat="1" ht="25.05" customHeight="1" thickBot="1" x14ac:dyDescent="0.3">
      <c r="A133" s="112" t="s">
        <v>322</v>
      </c>
      <c r="B133" s="56">
        <f>SUM(B129:B132)</f>
        <v>0</v>
      </c>
      <c r="C133" s="208" t="str">
        <f t="shared" si="24"/>
        <v/>
      </c>
      <c r="D133" s="56">
        <f>SUM(D129:D132)</f>
        <v>0</v>
      </c>
      <c r="E133" s="208" t="str">
        <f t="shared" si="25"/>
        <v/>
      </c>
      <c r="F133" s="56">
        <f>SUM(F129:F132)</f>
        <v>0</v>
      </c>
      <c r="G133" s="208" t="str">
        <f t="shared" si="26"/>
        <v/>
      </c>
      <c r="H133" s="56">
        <f>SUM(H129:H132)</f>
        <v>0</v>
      </c>
      <c r="I133" s="208" t="str">
        <f t="shared" si="27"/>
        <v/>
      </c>
      <c r="J133" s="250"/>
    </row>
    <row r="134" spans="1:11" s="6" customFormat="1" ht="34.200000000000003" customHeight="1" thickTop="1" x14ac:dyDescent="0.25">
      <c r="A134" s="131" t="s">
        <v>139</v>
      </c>
      <c r="B134" s="236">
        <f>B127-B133</f>
        <v>0</v>
      </c>
      <c r="C134" s="129" t="str">
        <f t="shared" si="24"/>
        <v/>
      </c>
      <c r="D134" s="236">
        <f>D127-D133</f>
        <v>0</v>
      </c>
      <c r="E134" s="129" t="str">
        <f t="shared" si="25"/>
        <v/>
      </c>
      <c r="F134" s="236">
        <f>F127-F133</f>
        <v>0</v>
      </c>
      <c r="G134" s="129" t="str">
        <f t="shared" si="26"/>
        <v/>
      </c>
      <c r="H134" s="236">
        <f>H127-H133</f>
        <v>0</v>
      </c>
      <c r="I134" s="129" t="str">
        <f t="shared" si="27"/>
        <v/>
      </c>
      <c r="J134" s="250"/>
    </row>
    <row r="135" spans="1:11" s="6" customFormat="1" ht="36" customHeight="1" x14ac:dyDescent="0.25">
      <c r="A135" s="134" t="s">
        <v>326</v>
      </c>
      <c r="B135" s="21"/>
      <c r="C135" s="129" t="str">
        <f t="shared" si="24"/>
        <v/>
      </c>
      <c r="D135" s="21"/>
      <c r="E135" s="46" t="str">
        <f t="shared" si="25"/>
        <v/>
      </c>
      <c r="F135" s="21"/>
      <c r="G135" s="46" t="str">
        <f t="shared" si="26"/>
        <v/>
      </c>
      <c r="H135" s="21"/>
      <c r="I135" s="46" t="str">
        <f t="shared" si="27"/>
        <v/>
      </c>
      <c r="J135" s="250"/>
    </row>
    <row r="136" spans="1:11" s="6" customFormat="1" ht="36" customHeight="1" x14ac:dyDescent="0.25">
      <c r="A136" s="134" t="s">
        <v>327</v>
      </c>
      <c r="B136" s="164">
        <f>B134+B135</f>
        <v>0</v>
      </c>
      <c r="C136" s="129" t="str">
        <f t="shared" si="24"/>
        <v/>
      </c>
      <c r="D136" s="165">
        <f>D134+D135</f>
        <v>0</v>
      </c>
      <c r="E136" s="46" t="str">
        <f t="shared" si="25"/>
        <v/>
      </c>
      <c r="F136" s="165">
        <f>F134+F135</f>
        <v>0</v>
      </c>
      <c r="G136" s="46" t="str">
        <f t="shared" si="26"/>
        <v/>
      </c>
      <c r="H136" s="165">
        <f>H134+H135</f>
        <v>0</v>
      </c>
      <c r="I136" s="46" t="str">
        <f t="shared" si="27"/>
        <v/>
      </c>
      <c r="J136" s="250"/>
    </row>
    <row r="137" spans="1:11" s="57" customFormat="1" ht="64.8" customHeight="1" thickBot="1" x14ac:dyDescent="0.35">
      <c r="A137" s="196" t="s">
        <v>140</v>
      </c>
      <c r="B137" s="198"/>
      <c r="C137" s="198"/>
      <c r="D137" s="198"/>
      <c r="E137" s="198"/>
      <c r="F137" s="198"/>
      <c r="G137" s="198"/>
      <c r="H137" s="198"/>
      <c r="I137" s="198"/>
      <c r="J137" s="250"/>
    </row>
    <row r="138" spans="1:11" ht="25.05" customHeight="1" thickTop="1" x14ac:dyDescent="0.25">
      <c r="A138" s="110" t="s">
        <v>14</v>
      </c>
      <c r="B138" s="14"/>
      <c r="C138" s="14"/>
      <c r="D138" s="14"/>
      <c r="E138" s="14"/>
      <c r="F138" s="14"/>
      <c r="G138" s="14"/>
      <c r="H138" s="14"/>
      <c r="I138" s="14"/>
      <c r="K138" s="5"/>
    </row>
    <row r="139" spans="1:11" s="6" customFormat="1" ht="25.05" customHeight="1" x14ac:dyDescent="0.25">
      <c r="A139" s="18" t="s">
        <v>328</v>
      </c>
      <c r="B139" s="16"/>
      <c r="C139" s="46" t="str">
        <f>IF(B139="","",IF(B139=0,"",(B139/B$6/$A$11)))</f>
        <v/>
      </c>
      <c r="D139" s="205"/>
      <c r="E139" s="46" t="str">
        <f>IF(D139="","",IF(D139=0,"",(D139/D$6/$A$11)))</f>
        <v/>
      </c>
      <c r="F139" s="205"/>
      <c r="G139" s="46" t="str">
        <f>IF(F139="","",IF(F139=0,"",(F139/F$6/$A$11)))</f>
        <v/>
      </c>
      <c r="H139" s="16"/>
      <c r="I139" s="46" t="str">
        <f>IF(H139="","",IF(H139=0,"",(H139/H$6/$A$11)))</f>
        <v/>
      </c>
      <c r="J139" s="250"/>
    </row>
    <row r="140" spans="1:11" s="6" customFormat="1" ht="25.05" customHeight="1" x14ac:dyDescent="0.25">
      <c r="A140" s="18" t="s">
        <v>329</v>
      </c>
      <c r="B140" s="16"/>
      <c r="C140" s="129" t="str">
        <f>IF(B140="","",IF(B140=0,"",(B140/B$6/$A$11)))</f>
        <v/>
      </c>
      <c r="D140" s="16"/>
      <c r="E140" s="46" t="str">
        <f>IF(D140="","",IF(D140=0,"",(D140/D$6/$A$11)))</f>
        <v/>
      </c>
      <c r="F140" s="16"/>
      <c r="G140" s="46" t="str">
        <f>IF(F140="","",IF(F140=0,"",(F140/F$6/$A$11)))</f>
        <v/>
      </c>
      <c r="H140" s="16"/>
      <c r="I140" s="46" t="str">
        <f>IF(H140="","",IF(H140=0,"",(H140/H$6/$A$11)))</f>
        <v/>
      </c>
      <c r="J140" s="250"/>
    </row>
    <row r="141" spans="1:11" ht="25.05" customHeight="1" x14ac:dyDescent="0.25">
      <c r="A141" s="18" t="s">
        <v>138</v>
      </c>
      <c r="B141" s="16"/>
      <c r="C141" s="129" t="str">
        <f>IF(B141="","",IF(B141=0,"",(B141/B$6/$A$11)))</f>
        <v/>
      </c>
      <c r="D141" s="16"/>
      <c r="E141" s="46" t="str">
        <f>IF(D141="","",IF(D141=0,"",(D141/D$6/$A$11)))</f>
        <v/>
      </c>
      <c r="F141" s="16"/>
      <c r="G141" s="46" t="str">
        <f>IF(F141="","",IF(F141=0,"",(F141/F$6/$A$11)))</f>
        <v/>
      </c>
      <c r="H141" s="16"/>
      <c r="I141" s="46" t="str">
        <f>IF(H141="","",IF(H141=0,"",(H141/H$6/$A$11)))</f>
        <v/>
      </c>
    </row>
    <row r="142" spans="1:11" s="6" customFormat="1" ht="33" customHeight="1" x14ac:dyDescent="0.25">
      <c r="A142" s="104" t="s">
        <v>141</v>
      </c>
      <c r="B142" s="16"/>
      <c r="C142" s="129" t="str">
        <f>IF(B142="","",IF(B142=0,"",(B142/B$6/$A$11)))</f>
        <v/>
      </c>
      <c r="D142" s="16"/>
      <c r="E142" s="46" t="str">
        <f>IF(D142="","",IF(D142=0,"",(D142/D$6/$A$11)))</f>
        <v/>
      </c>
      <c r="F142" s="16"/>
      <c r="G142" s="46" t="str">
        <f>IF(F142="","",IF(F142=0,"",(F142/F$6/$A$11)))</f>
        <v/>
      </c>
      <c r="H142" s="16"/>
      <c r="I142" s="46" t="str">
        <f>IF(H142="","",IF(H142=0,"",(H142/H$6/$A$11)))</f>
        <v/>
      </c>
      <c r="J142" s="250"/>
    </row>
    <row r="143" spans="1:11" s="6" customFormat="1" ht="25.05" customHeight="1" x14ac:dyDescent="0.25">
      <c r="A143" s="137" t="s">
        <v>320</v>
      </c>
      <c r="B143" s="55">
        <f>SUM(B139:B142)</f>
        <v>0</v>
      </c>
      <c r="C143" s="129" t="str">
        <f>IF(B143="","",IF(B143=0,"",(B143/B$6/$A$11)))</f>
        <v/>
      </c>
      <c r="D143" s="55">
        <f>SUM(D139:D142)</f>
        <v>0</v>
      </c>
      <c r="E143" s="46" t="str">
        <f>IF(D143="","",IF(D143=0,"",(D143/D$6/$A$11)))</f>
        <v/>
      </c>
      <c r="F143" s="55">
        <f>SUM(F139:F142)</f>
        <v>0</v>
      </c>
      <c r="G143" s="46" t="str">
        <f>IF(F143="","",IF(F143=0,"",(F143/F$6/$A$11)))</f>
        <v/>
      </c>
      <c r="H143" s="55">
        <f>SUM(H139:H142)</f>
        <v>0</v>
      </c>
      <c r="I143" s="46" t="str">
        <f>IF(H143="","",IF(H143=0,"",(H143/H$6/$A$11)))</f>
        <v/>
      </c>
      <c r="J143" s="250"/>
    </row>
    <row r="144" spans="1:11" s="6" customFormat="1" ht="25.05" customHeight="1" x14ac:dyDescent="0.25">
      <c r="A144" s="110" t="s">
        <v>15</v>
      </c>
      <c r="B144" s="15"/>
      <c r="C144" s="58"/>
      <c r="D144" s="15"/>
      <c r="E144" s="58"/>
      <c r="F144" s="15"/>
      <c r="G144" s="58"/>
      <c r="H144" s="15"/>
      <c r="I144" s="58"/>
      <c r="J144" s="250"/>
    </row>
    <row r="145" spans="1:10" s="6" customFormat="1" ht="25.05" customHeight="1" x14ac:dyDescent="0.25">
      <c r="A145" s="18" t="s">
        <v>262</v>
      </c>
      <c r="B145" s="16"/>
      <c r="C145" s="46" t="str">
        <f t="shared" ref="C145:C151" si="28">IF(B145="","",IF(B145=0,"",(B145/B$6/$A$11)))</f>
        <v/>
      </c>
      <c r="D145" s="16"/>
      <c r="E145" s="46" t="str">
        <f t="shared" ref="E145:E151" si="29">IF(D145="","",IF(D145=0,"",(D145/D$6/$A$11)))</f>
        <v/>
      </c>
      <c r="F145" s="16"/>
      <c r="G145" s="46" t="str">
        <f t="shared" ref="G145:G151" si="30">IF(F145="","",IF(F145=0,"",(F145/F$6/$A$11)))</f>
        <v/>
      </c>
      <c r="H145" s="16"/>
      <c r="I145" s="46" t="str">
        <f t="shared" ref="I145:I151" si="31">IF(H145="","",IF(H145=0,"",(H145/H$6/$A$11)))</f>
        <v/>
      </c>
      <c r="J145" s="250"/>
    </row>
    <row r="146" spans="1:10" s="6" customFormat="1" ht="25.05" customHeight="1" x14ac:dyDescent="0.25">
      <c r="A146" s="18" t="s">
        <v>133</v>
      </c>
      <c r="B146" s="16"/>
      <c r="C146" s="129" t="str">
        <f t="shared" si="28"/>
        <v/>
      </c>
      <c r="D146" s="16"/>
      <c r="E146" s="46" t="str">
        <f t="shared" si="29"/>
        <v/>
      </c>
      <c r="F146" s="16"/>
      <c r="G146" s="46" t="str">
        <f t="shared" si="30"/>
        <v/>
      </c>
      <c r="H146" s="16"/>
      <c r="I146" s="46" t="str">
        <f t="shared" si="31"/>
        <v/>
      </c>
      <c r="J146" s="250"/>
    </row>
    <row r="147" spans="1:10" s="6" customFormat="1" ht="25.05" customHeight="1" x14ac:dyDescent="0.25">
      <c r="A147" s="108" t="s">
        <v>126</v>
      </c>
      <c r="B147" s="22"/>
      <c r="C147" s="129" t="str">
        <f t="shared" si="28"/>
        <v/>
      </c>
      <c r="D147" s="22"/>
      <c r="E147" s="46" t="str">
        <f t="shared" si="29"/>
        <v/>
      </c>
      <c r="F147" s="22"/>
      <c r="G147" s="46" t="str">
        <f t="shared" si="30"/>
        <v/>
      </c>
      <c r="H147" s="22"/>
      <c r="I147" s="46" t="str">
        <f t="shared" si="31"/>
        <v/>
      </c>
      <c r="J147" s="250"/>
    </row>
    <row r="148" spans="1:10" s="6" customFormat="1" ht="25.05" customHeight="1" thickBot="1" x14ac:dyDescent="0.3">
      <c r="A148" s="112" t="s">
        <v>322</v>
      </c>
      <c r="B148" s="56">
        <f>SUM(B145:B147)</f>
        <v>0</v>
      </c>
      <c r="C148" s="208" t="str">
        <f t="shared" si="28"/>
        <v/>
      </c>
      <c r="D148" s="56">
        <f>SUM(D145:D147)</f>
        <v>0</v>
      </c>
      <c r="E148" s="208" t="str">
        <f t="shared" si="29"/>
        <v/>
      </c>
      <c r="F148" s="56">
        <f>SUM(F145:F147)</f>
        <v>0</v>
      </c>
      <c r="G148" s="208" t="str">
        <f t="shared" si="30"/>
        <v/>
      </c>
      <c r="H148" s="56">
        <f>SUM(H145:H147)</f>
        <v>0</v>
      </c>
      <c r="I148" s="208" t="str">
        <f t="shared" si="31"/>
        <v/>
      </c>
      <c r="J148" s="250"/>
    </row>
    <row r="149" spans="1:10" s="6" customFormat="1" ht="32.4" customHeight="1" thickTop="1" x14ac:dyDescent="0.25">
      <c r="A149" s="131" t="s">
        <v>142</v>
      </c>
      <c r="B149" s="236">
        <f>B143-B148</f>
        <v>0</v>
      </c>
      <c r="C149" s="129" t="str">
        <f t="shared" si="28"/>
        <v/>
      </c>
      <c r="D149" s="236">
        <f>D143-D148</f>
        <v>0</v>
      </c>
      <c r="E149" s="129" t="str">
        <f t="shared" si="29"/>
        <v/>
      </c>
      <c r="F149" s="236">
        <f>F143-F148</f>
        <v>0</v>
      </c>
      <c r="G149" s="129" t="str">
        <f t="shared" si="30"/>
        <v/>
      </c>
      <c r="H149" s="236">
        <f>H143-H148</f>
        <v>0</v>
      </c>
      <c r="I149" s="129" t="str">
        <f t="shared" si="31"/>
        <v/>
      </c>
      <c r="J149" s="250"/>
    </row>
    <row r="150" spans="1:10" s="6" customFormat="1" ht="32.4" customHeight="1" x14ac:dyDescent="0.25">
      <c r="A150" s="134" t="s">
        <v>143</v>
      </c>
      <c r="B150" s="16"/>
      <c r="C150" s="129" t="str">
        <f t="shared" si="28"/>
        <v/>
      </c>
      <c r="D150" s="16"/>
      <c r="E150" s="46" t="str">
        <f t="shared" si="29"/>
        <v/>
      </c>
      <c r="F150" s="16"/>
      <c r="G150" s="46" t="str">
        <f t="shared" si="30"/>
        <v/>
      </c>
      <c r="H150" s="16"/>
      <c r="I150" s="46" t="str">
        <f t="shared" si="31"/>
        <v/>
      </c>
      <c r="J150" s="250"/>
    </row>
    <row r="151" spans="1:10" s="6" customFormat="1" ht="32.4" customHeight="1" x14ac:dyDescent="0.25">
      <c r="A151" s="134" t="s">
        <v>330</v>
      </c>
      <c r="B151" s="164">
        <f>B149+B150</f>
        <v>0</v>
      </c>
      <c r="C151" s="129" t="str">
        <f t="shared" si="28"/>
        <v/>
      </c>
      <c r="D151" s="165">
        <f>D149+D150</f>
        <v>0</v>
      </c>
      <c r="E151" s="46" t="str">
        <f t="shared" si="29"/>
        <v/>
      </c>
      <c r="F151" s="165">
        <f>F149+F150</f>
        <v>0</v>
      </c>
      <c r="G151" s="46" t="str">
        <f t="shared" si="30"/>
        <v/>
      </c>
      <c r="H151" s="165">
        <f>H149+H150</f>
        <v>0</v>
      </c>
      <c r="I151" s="46" t="str">
        <f t="shared" si="31"/>
        <v/>
      </c>
      <c r="J151" s="250"/>
    </row>
    <row r="152" spans="1:10" s="57" customFormat="1" ht="51.6" customHeight="1" thickBot="1" x14ac:dyDescent="0.35">
      <c r="A152" s="196" t="s">
        <v>144</v>
      </c>
      <c r="B152" s="198"/>
      <c r="C152" s="198"/>
      <c r="D152" s="198"/>
      <c r="E152" s="198"/>
      <c r="F152" s="198"/>
      <c r="G152" s="198"/>
      <c r="H152" s="198"/>
      <c r="I152" s="198"/>
      <c r="J152" s="250"/>
    </row>
    <row r="153" spans="1:10" ht="25.05" customHeight="1" thickTop="1" x14ac:dyDescent="0.25">
      <c r="A153" s="110" t="s">
        <v>14</v>
      </c>
      <c r="B153" s="14"/>
      <c r="C153" s="14"/>
      <c r="D153" s="14"/>
      <c r="E153" s="14"/>
      <c r="F153" s="14"/>
      <c r="G153" s="14"/>
      <c r="H153" s="14"/>
      <c r="I153" s="14"/>
    </row>
    <row r="154" spans="1:10" s="6" customFormat="1" ht="25.05" customHeight="1" x14ac:dyDescent="0.3">
      <c r="A154" s="18" t="s">
        <v>331</v>
      </c>
      <c r="B154" s="16"/>
      <c r="C154" s="46" t="str">
        <f>IF(B154="","",IF(B154=0,"",(B154/B$6/$A$11)))</f>
        <v/>
      </c>
      <c r="D154" s="205"/>
      <c r="E154" s="46" t="str">
        <f>IF(D154="","",IF(D154=0,"",(D154/D$6/$A$11)))</f>
        <v/>
      </c>
      <c r="F154" s="205"/>
      <c r="G154" s="46" t="str">
        <f>IF(F154="","",IF(F154=0,"",(F154/F$6/$A$11)))</f>
        <v/>
      </c>
      <c r="H154" s="16"/>
      <c r="I154" s="46" t="str">
        <f>IF(H154="","",IF(H154=0,"",(H154/H$6/$A$11)))</f>
        <v/>
      </c>
      <c r="J154" s="255"/>
    </row>
    <row r="155" spans="1:10" s="6" customFormat="1" ht="25.05" customHeight="1" x14ac:dyDescent="0.25">
      <c r="A155" s="18" t="s">
        <v>332</v>
      </c>
      <c r="B155" s="16"/>
      <c r="C155" s="129" t="str">
        <f>IF(B155="","",IF(B155=0,"",(B155/B$6/$A$11)))</f>
        <v/>
      </c>
      <c r="D155" s="16"/>
      <c r="E155" s="46" t="str">
        <f>IF(D155="","",IF(D155=0,"",(D155/D$6/$A$11)))</f>
        <v/>
      </c>
      <c r="F155" s="16"/>
      <c r="G155" s="46" t="str">
        <f>IF(F155="","",IF(F155=0,"",(F155/F$6/$A$11)))</f>
        <v/>
      </c>
      <c r="H155" s="16"/>
      <c r="I155" s="46" t="str">
        <f>IF(H155="","",IF(H155=0,"",(H155/H$6/$A$11)))</f>
        <v/>
      </c>
      <c r="J155" s="250"/>
    </row>
    <row r="156" spans="1:10" s="6" customFormat="1" ht="35.4" customHeight="1" x14ac:dyDescent="0.25">
      <c r="A156" s="18" t="s">
        <v>333</v>
      </c>
      <c r="B156" s="16"/>
      <c r="C156" s="129" t="str">
        <f>IF(B156="","",IF(B156=0,"",(B156/B$6/$A$11)))</f>
        <v/>
      </c>
      <c r="D156" s="16"/>
      <c r="E156" s="46" t="str">
        <f>IF(D156="","",IF(D156=0,"",(D156/D$6/$A$11)))</f>
        <v/>
      </c>
      <c r="F156" s="16"/>
      <c r="G156" s="46" t="str">
        <f>IF(F156="","",IF(F156=0,"",(F156/F$6/$A$11)))</f>
        <v/>
      </c>
      <c r="H156" s="16"/>
      <c r="I156" s="46" t="str">
        <f>IF(H156="","",IF(H156=0,"",(H156/H$6/$A$11)))</f>
        <v/>
      </c>
      <c r="J156" s="250"/>
    </row>
    <row r="157" spans="1:10" s="6" customFormat="1" ht="35.4" customHeight="1" x14ac:dyDescent="0.25">
      <c r="A157" s="104" t="s">
        <v>141</v>
      </c>
      <c r="B157" s="16"/>
      <c r="C157" s="129" t="str">
        <f>IF(B157="","",IF(B157=0,"",(B157/B$6/$A$11)))</f>
        <v/>
      </c>
      <c r="D157" s="16"/>
      <c r="E157" s="46" t="str">
        <f>IF(D157="","",IF(D157=0,"",(D157/D$6/$A$11)))</f>
        <v/>
      </c>
      <c r="F157" s="16"/>
      <c r="G157" s="46" t="str">
        <f>IF(F157="","",IF(F157=0,"",(F157/F$6/$A$11)))</f>
        <v/>
      </c>
      <c r="H157" s="16"/>
      <c r="I157" s="46" t="str">
        <f>IF(H157="","",IF(H157=0,"",(H157/H$6/$A$11)))</f>
        <v/>
      </c>
      <c r="J157" s="250"/>
    </row>
    <row r="158" spans="1:10" s="6" customFormat="1" ht="25.05" customHeight="1" x14ac:dyDescent="0.25">
      <c r="A158" s="137" t="s">
        <v>320</v>
      </c>
      <c r="B158" s="55">
        <f>SUM(B154:B157)</f>
        <v>0</v>
      </c>
      <c r="C158" s="129" t="str">
        <f>IF(B158="","",IF(B158=0,"",(B158/B$6/$A$11)))</f>
        <v/>
      </c>
      <c r="D158" s="55">
        <f>SUM(D154:D157)</f>
        <v>0</v>
      </c>
      <c r="E158" s="46" t="str">
        <f>IF(D158="","",IF(D158=0,"",(D158/D$6/$A$11)))</f>
        <v/>
      </c>
      <c r="F158" s="55">
        <f>SUM(F154:F157)</f>
        <v>0</v>
      </c>
      <c r="G158" s="46" t="str">
        <f>IF(F158="","",IF(F158=0,"",(F158/F$6/$A$11)))</f>
        <v/>
      </c>
      <c r="H158" s="55">
        <f>SUM(H154:H157)</f>
        <v>0</v>
      </c>
      <c r="I158" s="46" t="str">
        <f>IF(H158="","",IF(H158=0,"",(H158/H$6/$A$11)))</f>
        <v/>
      </c>
      <c r="J158" s="250"/>
    </row>
    <row r="159" spans="1:10" s="6" customFormat="1" ht="35.4" customHeight="1" x14ac:dyDescent="0.3">
      <c r="A159" s="110" t="s">
        <v>15</v>
      </c>
      <c r="B159" s="14"/>
      <c r="C159" s="14"/>
      <c r="D159" s="14"/>
      <c r="E159" s="14"/>
      <c r="F159" s="14"/>
      <c r="G159" s="14"/>
      <c r="H159" s="14"/>
      <c r="I159" s="14"/>
      <c r="J159" s="255"/>
    </row>
    <row r="160" spans="1:10" s="6" customFormat="1" ht="25.05" customHeight="1" x14ac:dyDescent="0.25">
      <c r="A160" s="18" t="s">
        <v>119</v>
      </c>
      <c r="B160" s="16"/>
      <c r="C160" s="46" t="str">
        <f t="shared" ref="C160:C167" si="32">IF(B160="","",IF(B160=0,"",(B160/B$6/$A$11)))</f>
        <v/>
      </c>
      <c r="D160" s="205"/>
      <c r="E160" s="46" t="str">
        <f t="shared" ref="E160:E167" si="33">IF(D160="","",IF(D160=0,"",(D160/D$6/$A$11)))</f>
        <v/>
      </c>
      <c r="F160" s="205"/>
      <c r="G160" s="46" t="str">
        <f t="shared" ref="G160:G167" si="34">IF(F160="","",IF(F160=0,"",(F160/F$6/$A$11)))</f>
        <v/>
      </c>
      <c r="H160" s="16"/>
      <c r="I160" s="46" t="str">
        <f t="shared" ref="I160:I167" si="35">IF(H160="","",IF(H160=0,"",(H160/H$6/$A$11)))</f>
        <v/>
      </c>
      <c r="J160" s="254"/>
    </row>
    <row r="161" spans="1:10" s="6" customFormat="1" ht="25.05" customHeight="1" x14ac:dyDescent="0.25">
      <c r="A161" s="18" t="s">
        <v>146</v>
      </c>
      <c r="B161" s="16"/>
      <c r="C161" s="129" t="str">
        <f t="shared" si="32"/>
        <v/>
      </c>
      <c r="D161" s="16"/>
      <c r="E161" s="46" t="str">
        <f t="shared" si="33"/>
        <v/>
      </c>
      <c r="F161" s="16"/>
      <c r="G161" s="46" t="str">
        <f t="shared" si="34"/>
        <v/>
      </c>
      <c r="H161" s="16"/>
      <c r="I161" s="46" t="str">
        <f t="shared" si="35"/>
        <v/>
      </c>
      <c r="J161" s="254"/>
    </row>
    <row r="162" spans="1:10" s="6" customFormat="1" ht="25.05" customHeight="1" x14ac:dyDescent="0.25">
      <c r="A162" s="18" t="s">
        <v>133</v>
      </c>
      <c r="B162" s="16"/>
      <c r="C162" s="129" t="str">
        <f t="shared" si="32"/>
        <v/>
      </c>
      <c r="D162" s="16"/>
      <c r="E162" s="46" t="str">
        <f t="shared" si="33"/>
        <v/>
      </c>
      <c r="F162" s="16"/>
      <c r="G162" s="46" t="str">
        <f t="shared" si="34"/>
        <v/>
      </c>
      <c r="H162" s="16"/>
      <c r="I162" s="46" t="str">
        <f t="shared" si="35"/>
        <v/>
      </c>
      <c r="J162" s="250"/>
    </row>
    <row r="163" spans="1:10" ht="25.05" customHeight="1" x14ac:dyDescent="0.25">
      <c r="A163" s="111" t="s">
        <v>126</v>
      </c>
      <c r="B163" s="22"/>
      <c r="C163" s="129" t="str">
        <f t="shared" si="32"/>
        <v/>
      </c>
      <c r="D163" s="22"/>
      <c r="E163" s="46" t="str">
        <f t="shared" si="33"/>
        <v/>
      </c>
      <c r="F163" s="22"/>
      <c r="G163" s="46" t="str">
        <f t="shared" si="34"/>
        <v/>
      </c>
      <c r="H163" s="22"/>
      <c r="I163" s="46" t="str">
        <f t="shared" si="35"/>
        <v/>
      </c>
    </row>
    <row r="164" spans="1:10" s="6" customFormat="1" ht="36" customHeight="1" thickBot="1" x14ac:dyDescent="0.3">
      <c r="A164" s="112" t="s">
        <v>322</v>
      </c>
      <c r="B164" s="56">
        <f>SUM(B160:B163)</f>
        <v>0</v>
      </c>
      <c r="C164" s="208" t="str">
        <f t="shared" si="32"/>
        <v/>
      </c>
      <c r="D164" s="56">
        <f>SUM(D160:D163)</f>
        <v>0</v>
      </c>
      <c r="E164" s="208" t="str">
        <f t="shared" si="33"/>
        <v/>
      </c>
      <c r="F164" s="56">
        <f>SUM(F160:F163)</f>
        <v>0</v>
      </c>
      <c r="G164" s="208" t="str">
        <f t="shared" si="34"/>
        <v/>
      </c>
      <c r="H164" s="56">
        <f>SUM(H160:H163)</f>
        <v>0</v>
      </c>
      <c r="I164" s="208" t="str">
        <f t="shared" si="35"/>
        <v/>
      </c>
      <c r="J164" s="250"/>
    </row>
    <row r="165" spans="1:10" s="6" customFormat="1" ht="39" customHeight="1" thickTop="1" x14ac:dyDescent="0.25">
      <c r="A165" s="131" t="s">
        <v>147</v>
      </c>
      <c r="B165" s="236">
        <f>B158-B164</f>
        <v>0</v>
      </c>
      <c r="C165" s="129" t="str">
        <f t="shared" si="32"/>
        <v/>
      </c>
      <c r="D165" s="236">
        <f>D158-D164</f>
        <v>0</v>
      </c>
      <c r="E165" s="129" t="str">
        <f t="shared" si="33"/>
        <v/>
      </c>
      <c r="F165" s="236">
        <f>F158-F164</f>
        <v>0</v>
      </c>
      <c r="G165" s="129" t="str">
        <f t="shared" si="34"/>
        <v/>
      </c>
      <c r="H165" s="236">
        <f>H158-H164</f>
        <v>0</v>
      </c>
      <c r="I165" s="129" t="str">
        <f t="shared" si="35"/>
        <v/>
      </c>
      <c r="J165" s="250"/>
    </row>
    <row r="166" spans="1:10" s="6" customFormat="1" ht="36" customHeight="1" x14ac:dyDescent="0.25">
      <c r="A166" s="134" t="s">
        <v>148</v>
      </c>
      <c r="B166" s="16"/>
      <c r="C166" s="129" t="str">
        <f t="shared" si="32"/>
        <v/>
      </c>
      <c r="D166" s="16"/>
      <c r="E166" s="46" t="str">
        <f t="shared" si="33"/>
        <v/>
      </c>
      <c r="F166" s="16"/>
      <c r="G166" s="46" t="str">
        <f t="shared" si="34"/>
        <v/>
      </c>
      <c r="H166" s="16"/>
      <c r="I166" s="46" t="str">
        <f t="shared" si="35"/>
        <v/>
      </c>
      <c r="J166" s="250"/>
    </row>
    <row r="167" spans="1:10" s="6" customFormat="1" ht="36" customHeight="1" x14ac:dyDescent="0.25">
      <c r="A167" s="134" t="s">
        <v>334</v>
      </c>
      <c r="B167" s="164">
        <f>B165+B166</f>
        <v>0</v>
      </c>
      <c r="C167" s="129" t="str">
        <f t="shared" si="32"/>
        <v/>
      </c>
      <c r="D167" s="165">
        <f>D165+D166</f>
        <v>0</v>
      </c>
      <c r="E167" s="46" t="str">
        <f t="shared" si="33"/>
        <v/>
      </c>
      <c r="F167" s="165">
        <f>F165+F166</f>
        <v>0</v>
      </c>
      <c r="G167" s="46" t="str">
        <f t="shared" si="34"/>
        <v/>
      </c>
      <c r="H167" s="165">
        <f>H165+H166</f>
        <v>0</v>
      </c>
      <c r="I167" s="46" t="str">
        <f t="shared" si="35"/>
        <v/>
      </c>
      <c r="J167" s="250"/>
    </row>
    <row r="168" spans="1:10" s="51" customFormat="1" ht="55.8" customHeight="1" thickBot="1" x14ac:dyDescent="0.35">
      <c r="A168" s="196" t="s">
        <v>149</v>
      </c>
      <c r="B168" s="198"/>
      <c r="C168" s="198"/>
      <c r="D168" s="198"/>
      <c r="E168" s="198"/>
      <c r="F168" s="198"/>
      <c r="G168" s="198"/>
      <c r="H168" s="198"/>
      <c r="I168" s="198"/>
      <c r="J168" s="250"/>
    </row>
    <row r="169" spans="1:10" s="6" customFormat="1" ht="36.6" customHeight="1" thickTop="1" x14ac:dyDescent="0.25">
      <c r="A169" s="190" t="s">
        <v>150</v>
      </c>
      <c r="B169" s="191"/>
      <c r="C169" s="129" t="str">
        <f t="shared" ref="C169:C177" si="36">IF(B169="","",IF(B169=0,"",(B169/B$6/$A$11)))</f>
        <v/>
      </c>
      <c r="D169" s="191"/>
      <c r="E169" s="46" t="str">
        <f t="shared" ref="E169:E177" si="37">IF(D169="","",IF(D169=0,"",(D169/D$6/$A$11)))</f>
        <v/>
      </c>
      <c r="F169" s="191"/>
      <c r="G169" s="46" t="str">
        <f t="shared" ref="G169:G177" si="38">IF(F169="","",IF(F169=0,"",(F169/F$6/$A$11)))</f>
        <v/>
      </c>
      <c r="H169" s="191"/>
      <c r="I169" s="46" t="str">
        <f t="shared" ref="I169:I177" si="39">IF(H169="","",IF(H169=0,"",(H169/H$6/$A$11)))</f>
        <v/>
      </c>
      <c r="J169" s="250"/>
    </row>
    <row r="170" spans="1:10" s="7" customFormat="1" ht="36.6" customHeight="1" x14ac:dyDescent="0.25">
      <c r="A170" s="18" t="s">
        <v>151</v>
      </c>
      <c r="B170" s="16"/>
      <c r="C170" s="129" t="str">
        <f t="shared" si="36"/>
        <v/>
      </c>
      <c r="D170" s="16"/>
      <c r="E170" s="46" t="str">
        <f t="shared" si="37"/>
        <v/>
      </c>
      <c r="F170" s="16"/>
      <c r="G170" s="46" t="str">
        <f t="shared" si="38"/>
        <v/>
      </c>
      <c r="H170" s="16"/>
      <c r="I170" s="46" t="str">
        <f t="shared" si="39"/>
        <v/>
      </c>
      <c r="J170" s="250"/>
    </row>
    <row r="171" spans="1:10" s="7" customFormat="1" ht="36.6" customHeight="1" x14ac:dyDescent="0.25">
      <c r="A171" s="18" t="s">
        <v>62</v>
      </c>
      <c r="B171" s="16"/>
      <c r="C171" s="129" t="str">
        <f t="shared" si="36"/>
        <v/>
      </c>
      <c r="D171" s="16"/>
      <c r="E171" s="46" t="str">
        <f t="shared" si="37"/>
        <v/>
      </c>
      <c r="F171" s="16"/>
      <c r="G171" s="46" t="str">
        <f t="shared" si="38"/>
        <v/>
      </c>
      <c r="H171" s="16"/>
      <c r="I171" s="46" t="str">
        <f t="shared" si="39"/>
        <v/>
      </c>
      <c r="J171" s="250"/>
    </row>
    <row r="172" spans="1:10" s="7" customFormat="1" ht="36.6" customHeight="1" x14ac:dyDescent="0.25">
      <c r="A172" s="18" t="s">
        <v>436</v>
      </c>
      <c r="B172" s="16"/>
      <c r="C172" s="129" t="str">
        <f t="shared" si="36"/>
        <v/>
      </c>
      <c r="D172" s="16"/>
      <c r="E172" s="46" t="str">
        <f t="shared" si="37"/>
        <v/>
      </c>
      <c r="F172" s="16"/>
      <c r="G172" s="46" t="str">
        <f t="shared" si="38"/>
        <v/>
      </c>
      <c r="H172" s="16"/>
      <c r="I172" s="46" t="str">
        <f t="shared" si="39"/>
        <v/>
      </c>
      <c r="J172" s="250"/>
    </row>
    <row r="173" spans="1:10" ht="36.6" customHeight="1" x14ac:dyDescent="0.25">
      <c r="A173" s="18" t="s">
        <v>152</v>
      </c>
      <c r="B173" s="16"/>
      <c r="C173" s="129" t="str">
        <f t="shared" si="36"/>
        <v/>
      </c>
      <c r="D173" s="16"/>
      <c r="E173" s="46" t="str">
        <f t="shared" si="37"/>
        <v/>
      </c>
      <c r="F173" s="16"/>
      <c r="G173" s="46" t="str">
        <f t="shared" si="38"/>
        <v/>
      </c>
      <c r="H173" s="16"/>
      <c r="I173" s="46" t="str">
        <f t="shared" si="39"/>
        <v/>
      </c>
    </row>
    <row r="174" spans="1:10" ht="36.6" customHeight="1" x14ac:dyDescent="0.25">
      <c r="A174" s="18" t="s">
        <v>63</v>
      </c>
      <c r="B174" s="16"/>
      <c r="C174" s="129" t="str">
        <f t="shared" si="36"/>
        <v/>
      </c>
      <c r="D174" s="16"/>
      <c r="E174" s="46" t="str">
        <f t="shared" si="37"/>
        <v/>
      </c>
      <c r="F174" s="16"/>
      <c r="G174" s="46" t="str">
        <f t="shared" si="38"/>
        <v/>
      </c>
      <c r="H174" s="16"/>
      <c r="I174" s="46" t="str">
        <f t="shared" si="39"/>
        <v/>
      </c>
    </row>
    <row r="175" spans="1:10" ht="36.6" customHeight="1" x14ac:dyDescent="0.25">
      <c r="A175" s="113" t="s">
        <v>153</v>
      </c>
      <c r="B175" s="16"/>
      <c r="C175" s="129" t="str">
        <f t="shared" si="36"/>
        <v/>
      </c>
      <c r="D175" s="16"/>
      <c r="E175" s="46" t="str">
        <f t="shared" si="37"/>
        <v/>
      </c>
      <c r="F175" s="16"/>
      <c r="G175" s="46" t="str">
        <f t="shared" si="38"/>
        <v/>
      </c>
      <c r="H175" s="16"/>
      <c r="I175" s="46" t="str">
        <f t="shared" si="39"/>
        <v/>
      </c>
    </row>
    <row r="176" spans="1:10" ht="36.6" customHeight="1" thickBot="1" x14ac:dyDescent="0.3">
      <c r="A176" s="138" t="s">
        <v>154</v>
      </c>
      <c r="B176" s="19"/>
      <c r="C176" s="208" t="str">
        <f t="shared" si="36"/>
        <v/>
      </c>
      <c r="D176" s="19"/>
      <c r="E176" s="208" t="str">
        <f t="shared" si="37"/>
        <v/>
      </c>
      <c r="F176" s="19"/>
      <c r="G176" s="208" t="str">
        <f t="shared" si="38"/>
        <v/>
      </c>
      <c r="H176" s="19"/>
      <c r="I176" s="46" t="str">
        <f t="shared" si="39"/>
        <v/>
      </c>
    </row>
    <row r="177" spans="1:10" ht="36.6" customHeight="1" thickTop="1" x14ac:dyDescent="0.25">
      <c r="A177" s="139" t="s">
        <v>335</v>
      </c>
      <c r="B177" s="166">
        <f>SUM(B169:B176)</f>
        <v>0</v>
      </c>
      <c r="C177" s="129" t="str">
        <f t="shared" si="36"/>
        <v/>
      </c>
      <c r="D177" s="166">
        <f>SUM(D169:D176)</f>
        <v>0</v>
      </c>
      <c r="E177" s="129" t="str">
        <f t="shared" si="37"/>
        <v/>
      </c>
      <c r="F177" s="166">
        <f>SUM(F169:F176)</f>
        <v>0</v>
      </c>
      <c r="G177" s="129" t="str">
        <f t="shared" si="38"/>
        <v/>
      </c>
      <c r="H177" s="166">
        <f>SUM(H169:H176)</f>
        <v>0</v>
      </c>
      <c r="I177" s="129" t="str">
        <f t="shared" si="39"/>
        <v/>
      </c>
    </row>
    <row r="178" spans="1:10" s="51" customFormat="1" ht="67.8" customHeight="1" thickBot="1" x14ac:dyDescent="0.35">
      <c r="A178" s="199" t="s">
        <v>155</v>
      </c>
      <c r="B178" s="198"/>
      <c r="C178" s="198"/>
      <c r="D178" s="198"/>
      <c r="E178" s="198"/>
      <c r="F178" s="198"/>
      <c r="G178" s="198"/>
      <c r="H178" s="198"/>
      <c r="I178" s="198"/>
      <c r="J178" s="250"/>
    </row>
    <row r="179" spans="1:10" ht="39" customHeight="1" thickTop="1" x14ac:dyDescent="0.25">
      <c r="A179" s="192" t="s">
        <v>336</v>
      </c>
      <c r="B179" s="193">
        <f>B60</f>
        <v>0</v>
      </c>
      <c r="C179" s="129" t="str">
        <f t="shared" ref="C179:C187" si="40">IF(B179="","",IF(B179=0,"",(B179/B$6/$A$11)))</f>
        <v/>
      </c>
      <c r="D179" s="193">
        <f>D60</f>
        <v>0</v>
      </c>
      <c r="E179" s="46" t="str">
        <f t="shared" ref="E179:E187" si="41">IF(D179="","",IF(D179=0,"",(D179/D$6/$A$11)))</f>
        <v/>
      </c>
      <c r="F179" s="193">
        <f>F60</f>
        <v>0</v>
      </c>
      <c r="G179" s="46" t="str">
        <f t="shared" ref="G179:G187" si="42">IF(F179="","",IF(F179=0,"",(F179/F$6/$A$11)))</f>
        <v/>
      </c>
      <c r="H179" s="193">
        <f>H60</f>
        <v>0</v>
      </c>
      <c r="I179" s="46" t="str">
        <f t="shared" ref="I179:I187" si="43">IF(H179="","",IF(H179=0,"",(H179/H$6/$A$11)))</f>
        <v/>
      </c>
    </row>
    <row r="180" spans="1:10" ht="39" customHeight="1" thickBot="1" x14ac:dyDescent="0.3">
      <c r="A180" s="159" t="s">
        <v>337</v>
      </c>
      <c r="B180" s="60">
        <f>B104</f>
        <v>0</v>
      </c>
      <c r="C180" s="208" t="str">
        <f t="shared" si="40"/>
        <v/>
      </c>
      <c r="D180" s="60">
        <f>D104</f>
        <v>0</v>
      </c>
      <c r="E180" s="208" t="str">
        <f t="shared" si="41"/>
        <v/>
      </c>
      <c r="F180" s="60">
        <f>F104</f>
        <v>0</v>
      </c>
      <c r="G180" s="208" t="str">
        <f t="shared" si="42"/>
        <v/>
      </c>
      <c r="H180" s="60">
        <f>H104</f>
        <v>0</v>
      </c>
      <c r="I180" s="208" t="str">
        <f t="shared" si="43"/>
        <v/>
      </c>
    </row>
    <row r="181" spans="1:10" ht="39" customHeight="1" thickTop="1" x14ac:dyDescent="0.25">
      <c r="A181" s="160" t="s">
        <v>338</v>
      </c>
      <c r="B181" s="162">
        <f>SUM(B179:B180)</f>
        <v>0</v>
      </c>
      <c r="C181" s="129" t="str">
        <f t="shared" si="40"/>
        <v/>
      </c>
      <c r="D181" s="162">
        <f>SUM(D179:D180)</f>
        <v>0</v>
      </c>
      <c r="E181" s="129" t="str">
        <f t="shared" si="41"/>
        <v/>
      </c>
      <c r="F181" s="162">
        <f>SUM(F179:F180)</f>
        <v>0</v>
      </c>
      <c r="G181" s="129" t="str">
        <f t="shared" si="42"/>
        <v/>
      </c>
      <c r="H181" s="162">
        <f>SUM(H179:H180)</f>
        <v>0</v>
      </c>
      <c r="I181" s="129" t="str">
        <f t="shared" si="43"/>
        <v/>
      </c>
    </row>
    <row r="182" spans="1:10" ht="39" customHeight="1" x14ac:dyDescent="0.25">
      <c r="A182" s="151" t="s">
        <v>339</v>
      </c>
      <c r="B182" s="59">
        <f>B120</f>
        <v>0</v>
      </c>
      <c r="C182" s="129" t="str">
        <f t="shared" si="40"/>
        <v/>
      </c>
      <c r="D182" s="59">
        <f>D120</f>
        <v>0</v>
      </c>
      <c r="E182" s="46" t="str">
        <f t="shared" si="41"/>
        <v/>
      </c>
      <c r="F182" s="59">
        <f>F120</f>
        <v>0</v>
      </c>
      <c r="G182" s="46" t="str">
        <f t="shared" si="42"/>
        <v/>
      </c>
      <c r="H182" s="59">
        <f>H120</f>
        <v>0</v>
      </c>
      <c r="I182" s="46" t="str">
        <f t="shared" si="43"/>
        <v/>
      </c>
    </row>
    <row r="183" spans="1:10" ht="39" customHeight="1" x14ac:dyDescent="0.25">
      <c r="A183" s="151" t="s">
        <v>340</v>
      </c>
      <c r="B183" s="59">
        <f>B136</f>
        <v>0</v>
      </c>
      <c r="C183" s="129" t="str">
        <f t="shared" si="40"/>
        <v/>
      </c>
      <c r="D183" s="59">
        <f>D136</f>
        <v>0</v>
      </c>
      <c r="E183" s="46" t="str">
        <f t="shared" si="41"/>
        <v/>
      </c>
      <c r="F183" s="59">
        <f>F136</f>
        <v>0</v>
      </c>
      <c r="G183" s="46" t="str">
        <f t="shared" si="42"/>
        <v/>
      </c>
      <c r="H183" s="59">
        <f>H136</f>
        <v>0</v>
      </c>
      <c r="I183" s="46" t="str">
        <f t="shared" si="43"/>
        <v/>
      </c>
    </row>
    <row r="184" spans="1:10" ht="39" customHeight="1" x14ac:dyDescent="0.25">
      <c r="A184" s="151" t="s">
        <v>341</v>
      </c>
      <c r="B184" s="59">
        <f>B151</f>
        <v>0</v>
      </c>
      <c r="C184" s="129" t="str">
        <f t="shared" si="40"/>
        <v/>
      </c>
      <c r="D184" s="59">
        <f>D151</f>
        <v>0</v>
      </c>
      <c r="E184" s="46" t="str">
        <f t="shared" si="41"/>
        <v/>
      </c>
      <c r="F184" s="59">
        <f>F151</f>
        <v>0</v>
      </c>
      <c r="G184" s="46" t="str">
        <f t="shared" si="42"/>
        <v/>
      </c>
      <c r="H184" s="59">
        <f>H151</f>
        <v>0</v>
      </c>
      <c r="I184" s="46" t="str">
        <f t="shared" si="43"/>
        <v/>
      </c>
    </row>
    <row r="185" spans="1:10" ht="39" customHeight="1" x14ac:dyDescent="0.25">
      <c r="A185" s="151" t="s">
        <v>342</v>
      </c>
      <c r="B185" s="59">
        <f>B167</f>
        <v>0</v>
      </c>
      <c r="C185" s="129" t="str">
        <f t="shared" si="40"/>
        <v/>
      </c>
      <c r="D185" s="59">
        <f>D167</f>
        <v>0</v>
      </c>
      <c r="E185" s="46" t="str">
        <f t="shared" si="41"/>
        <v/>
      </c>
      <c r="F185" s="59">
        <f>F167</f>
        <v>0</v>
      </c>
      <c r="G185" s="46" t="str">
        <f t="shared" si="42"/>
        <v/>
      </c>
      <c r="H185" s="59">
        <f>H167</f>
        <v>0</v>
      </c>
      <c r="I185" s="46" t="str">
        <f t="shared" si="43"/>
        <v/>
      </c>
    </row>
    <row r="186" spans="1:10" ht="39" customHeight="1" thickBot="1" x14ac:dyDescent="0.3">
      <c r="A186" s="159" t="s">
        <v>343</v>
      </c>
      <c r="B186" s="60">
        <f>B177</f>
        <v>0</v>
      </c>
      <c r="C186" s="208" t="str">
        <f t="shared" si="40"/>
        <v/>
      </c>
      <c r="D186" s="60">
        <f>D177</f>
        <v>0</v>
      </c>
      <c r="E186" s="208" t="str">
        <f t="shared" si="41"/>
        <v/>
      </c>
      <c r="F186" s="60">
        <f>F177</f>
        <v>0</v>
      </c>
      <c r="G186" s="208" t="str">
        <f t="shared" si="42"/>
        <v/>
      </c>
      <c r="H186" s="60">
        <f>H177</f>
        <v>0</v>
      </c>
      <c r="I186" s="208" t="str">
        <f t="shared" si="43"/>
        <v/>
      </c>
    </row>
    <row r="187" spans="1:10" ht="39" customHeight="1" thickTop="1" x14ac:dyDescent="0.25">
      <c r="A187" s="200" t="s">
        <v>344</v>
      </c>
      <c r="B187" s="161">
        <f>SUM(B182:B186)+B181</f>
        <v>0</v>
      </c>
      <c r="C187" s="129" t="str">
        <f t="shared" si="40"/>
        <v/>
      </c>
      <c r="D187" s="161">
        <f>SUM(D182:D186)+D181</f>
        <v>0</v>
      </c>
      <c r="E187" s="129" t="str">
        <f t="shared" si="41"/>
        <v/>
      </c>
      <c r="F187" s="161">
        <f>SUM(F182:F186)+F181</f>
        <v>0</v>
      </c>
      <c r="G187" s="129" t="str">
        <f t="shared" si="42"/>
        <v/>
      </c>
      <c r="H187" s="161">
        <f>SUM(H182:H186)+H181</f>
        <v>0</v>
      </c>
      <c r="I187" s="129" t="str">
        <f t="shared" si="43"/>
        <v/>
      </c>
    </row>
    <row r="188" spans="1:10" s="51" customFormat="1" ht="75" customHeight="1" x14ac:dyDescent="0.25">
      <c r="A188" s="70" t="s">
        <v>74</v>
      </c>
      <c r="B188" s="41"/>
      <c r="C188" s="42"/>
      <c r="D188" s="41"/>
      <c r="E188" s="42"/>
      <c r="F188" s="41"/>
      <c r="G188" s="41"/>
      <c r="H188" s="41"/>
      <c r="I188" s="41"/>
      <c r="J188" s="250"/>
    </row>
    <row r="189" spans="1:10" s="51" customFormat="1" ht="69.599999999999994" customHeight="1" x14ac:dyDescent="0.25">
      <c r="A189" s="116" t="s">
        <v>410</v>
      </c>
      <c r="B189" s="43"/>
      <c r="C189" s="43"/>
      <c r="D189" s="43"/>
      <c r="E189" s="43"/>
      <c r="F189" s="43"/>
      <c r="G189" s="43"/>
      <c r="H189" s="43"/>
      <c r="I189" s="43"/>
      <c r="J189" s="250"/>
    </row>
    <row r="190" spans="1:10" s="51" customFormat="1" ht="52.8" customHeight="1" x14ac:dyDescent="0.25">
      <c r="A190" s="116" t="s">
        <v>158</v>
      </c>
      <c r="B190" s="43"/>
      <c r="C190" s="43"/>
      <c r="D190" s="43"/>
      <c r="E190" s="43"/>
      <c r="F190" s="43"/>
      <c r="G190" s="43"/>
      <c r="H190" s="43"/>
      <c r="I190" s="43"/>
      <c r="J190" s="250"/>
    </row>
    <row r="191" spans="1:10" ht="25.05" customHeight="1" x14ac:dyDescent="0.25">
      <c r="A191" s="96" t="s">
        <v>60</v>
      </c>
      <c r="B191" s="126"/>
      <c r="C191" s="126"/>
      <c r="D191" s="126"/>
      <c r="E191" s="126"/>
      <c r="F191" s="126"/>
      <c r="G191" s="126"/>
      <c r="H191" s="126"/>
      <c r="I191" s="126"/>
    </row>
    <row r="192" spans="1:10" ht="25.05" customHeight="1" x14ac:dyDescent="0.25">
      <c r="A192" s="13" t="s">
        <v>73</v>
      </c>
      <c r="B192" s="126"/>
      <c r="C192" s="126"/>
      <c r="D192" s="126"/>
      <c r="E192" s="126"/>
      <c r="F192" s="126"/>
      <c r="G192" s="126"/>
      <c r="H192" s="126"/>
      <c r="I192" s="126"/>
    </row>
    <row r="193" spans="1:9" ht="37.200000000000003" customHeight="1" x14ac:dyDescent="0.25">
      <c r="A193" s="114" t="s">
        <v>16</v>
      </c>
      <c r="B193" s="16"/>
      <c r="C193" s="61"/>
      <c r="D193" s="16"/>
      <c r="E193" s="61"/>
      <c r="F193" s="16"/>
      <c r="G193" s="61"/>
      <c r="H193" s="16"/>
      <c r="I193" s="61"/>
    </row>
    <row r="194" spans="1:9" ht="37.200000000000003" customHeight="1" x14ac:dyDescent="0.25">
      <c r="A194" s="114" t="s">
        <v>55</v>
      </c>
      <c r="B194" s="16"/>
      <c r="C194" s="62"/>
      <c r="D194" s="16"/>
      <c r="E194" s="62"/>
      <c r="F194" s="16"/>
      <c r="G194" s="62"/>
      <c r="H194" s="16"/>
      <c r="I194" s="62"/>
    </row>
    <row r="195" spans="1:9" ht="37.200000000000003" customHeight="1" x14ac:dyDescent="0.25">
      <c r="A195" s="114" t="s">
        <v>52</v>
      </c>
      <c r="B195" s="22"/>
      <c r="C195" s="62"/>
      <c r="D195" s="22"/>
      <c r="E195" s="62"/>
      <c r="F195" s="22"/>
      <c r="G195" s="62"/>
      <c r="H195" s="22"/>
      <c r="I195" s="62"/>
    </row>
    <row r="196" spans="1:9" ht="37.200000000000003" customHeight="1" x14ac:dyDescent="0.25">
      <c r="A196" s="133" t="s">
        <v>53</v>
      </c>
      <c r="B196" s="16"/>
      <c r="C196" s="62"/>
      <c r="D196" s="16"/>
      <c r="E196" s="62"/>
      <c r="F196" s="16"/>
      <c r="G196" s="62"/>
      <c r="H196" s="16"/>
      <c r="I196" s="62"/>
    </row>
    <row r="197" spans="1:9" ht="37.200000000000003" customHeight="1" thickBot="1" x14ac:dyDescent="0.3">
      <c r="A197" s="140" t="s">
        <v>57</v>
      </c>
      <c r="B197" s="19"/>
      <c r="C197" s="62"/>
      <c r="D197" s="19"/>
      <c r="E197" s="62"/>
      <c r="F197" s="19"/>
      <c r="G197" s="62"/>
      <c r="H197" s="19"/>
      <c r="I197" s="62"/>
    </row>
    <row r="198" spans="1:9" ht="25.05" customHeight="1" thickTop="1" x14ac:dyDescent="0.25">
      <c r="A198" s="141" t="s">
        <v>19</v>
      </c>
      <c r="B198" s="23">
        <f>SUM(B193:B197)</f>
        <v>0</v>
      </c>
      <c r="C198" s="62"/>
      <c r="D198" s="23">
        <f>SUM(D193:D197)</f>
        <v>0</v>
      </c>
      <c r="E198" s="62"/>
      <c r="F198" s="23">
        <f>SUM(F193:F197)</f>
        <v>0</v>
      </c>
      <c r="G198" s="62"/>
      <c r="H198" s="23">
        <f>SUM(H193:H197)</f>
        <v>0</v>
      </c>
      <c r="I198" s="62"/>
    </row>
    <row r="199" spans="1:9" ht="25.05" customHeight="1" x14ac:dyDescent="0.25">
      <c r="A199" s="142" t="s">
        <v>20</v>
      </c>
      <c r="B199" s="16"/>
      <c r="C199" s="62"/>
      <c r="D199" s="16"/>
      <c r="E199" s="62"/>
      <c r="F199" s="16"/>
      <c r="G199" s="62"/>
      <c r="H199" s="16"/>
      <c r="I199" s="62"/>
    </row>
    <row r="200" spans="1:9" ht="25.05" customHeight="1" x14ac:dyDescent="0.25">
      <c r="A200" s="142" t="s">
        <v>22</v>
      </c>
      <c r="B200" s="23">
        <f>SUM(B198:B199)</f>
        <v>0</v>
      </c>
      <c r="C200" s="62"/>
      <c r="D200" s="23">
        <f>SUM(D198:D199)</f>
        <v>0</v>
      </c>
      <c r="E200" s="62"/>
      <c r="F200" s="23">
        <f>SUM(F198:F199)</f>
        <v>0</v>
      </c>
      <c r="G200" s="62"/>
      <c r="H200" s="23">
        <f>SUM(H198:H199)</f>
        <v>0</v>
      </c>
      <c r="I200" s="62"/>
    </row>
    <row r="201" spans="1:9" ht="67.8" customHeight="1" x14ac:dyDescent="0.25">
      <c r="A201" s="96" t="s">
        <v>156</v>
      </c>
      <c r="B201" s="219"/>
      <c r="C201" s="62"/>
      <c r="D201" s="219"/>
      <c r="E201" s="62"/>
      <c r="F201" s="219"/>
      <c r="G201" s="62"/>
      <c r="H201" s="219"/>
      <c r="I201" s="62"/>
    </row>
    <row r="202" spans="1:9" ht="33" customHeight="1" x14ac:dyDescent="0.25">
      <c r="A202" s="114" t="s">
        <v>13</v>
      </c>
      <c r="B202" s="16"/>
      <c r="C202" s="62"/>
      <c r="D202" s="16"/>
      <c r="E202" s="62"/>
      <c r="F202" s="16"/>
      <c r="G202" s="62"/>
      <c r="H202" s="16"/>
      <c r="I202" s="62"/>
    </row>
    <row r="203" spans="1:9" ht="33" customHeight="1" x14ac:dyDescent="0.25">
      <c r="A203" s="114" t="s">
        <v>56</v>
      </c>
      <c r="B203" s="16"/>
      <c r="C203" s="62"/>
      <c r="D203" s="16"/>
      <c r="E203" s="62"/>
      <c r="F203" s="16"/>
      <c r="G203" s="62"/>
      <c r="H203" s="16"/>
      <c r="I203" s="62"/>
    </row>
    <row r="204" spans="1:9" ht="39.6" customHeight="1" x14ac:dyDescent="0.25">
      <c r="A204" s="114" t="s">
        <v>54</v>
      </c>
      <c r="B204" s="16"/>
      <c r="C204" s="62"/>
      <c r="D204" s="16"/>
      <c r="E204" s="62"/>
      <c r="F204" s="16"/>
      <c r="G204" s="62"/>
      <c r="H204" s="16"/>
      <c r="I204" s="62"/>
    </row>
    <row r="205" spans="1:9" ht="39.6" customHeight="1" x14ac:dyDescent="0.25">
      <c r="A205" s="115" t="s">
        <v>345</v>
      </c>
      <c r="B205" s="16"/>
      <c r="C205" s="62"/>
      <c r="D205" s="16"/>
      <c r="E205" s="62"/>
      <c r="F205" s="16"/>
      <c r="G205" s="62"/>
      <c r="H205" s="16"/>
      <c r="I205" s="62"/>
    </row>
    <row r="206" spans="1:9" ht="39.6" customHeight="1" thickBot="1" x14ac:dyDescent="0.3">
      <c r="A206" s="145" t="s">
        <v>57</v>
      </c>
      <c r="B206" s="19"/>
      <c r="C206" s="62"/>
      <c r="D206" s="19"/>
      <c r="E206" s="62"/>
      <c r="F206" s="19"/>
      <c r="G206" s="62"/>
      <c r="H206" s="19"/>
      <c r="I206" s="62"/>
    </row>
    <row r="207" spans="1:9" ht="25.05" customHeight="1" thickTop="1" x14ac:dyDescent="0.25">
      <c r="A207" s="144" t="s">
        <v>21</v>
      </c>
      <c r="B207" s="23">
        <f>SUM(B202:B206)</f>
        <v>0</v>
      </c>
      <c r="C207" s="62"/>
      <c r="D207" s="23">
        <f>SUM(D202:D206)</f>
        <v>0</v>
      </c>
      <c r="E207" s="62"/>
      <c r="F207" s="23">
        <f>SUM(F202:F206)</f>
        <v>0</v>
      </c>
      <c r="G207" s="62"/>
      <c r="H207" s="23">
        <f>SUM(H202:H206)</f>
        <v>0</v>
      </c>
      <c r="I207" s="62"/>
    </row>
    <row r="208" spans="1:9" ht="25.05" customHeight="1" x14ac:dyDescent="0.25">
      <c r="A208" s="142" t="s">
        <v>20</v>
      </c>
      <c r="B208" s="16"/>
      <c r="C208" s="62"/>
      <c r="D208" s="16"/>
      <c r="E208" s="62"/>
      <c r="F208" s="16"/>
      <c r="G208" s="62"/>
      <c r="H208" s="16"/>
      <c r="I208" s="62"/>
    </row>
    <row r="209" spans="1:9" ht="25.05" customHeight="1" x14ac:dyDescent="0.25">
      <c r="A209" s="142" t="s">
        <v>23</v>
      </c>
      <c r="B209" s="23">
        <f>SUM(B207:B208)</f>
        <v>0</v>
      </c>
      <c r="C209" s="62"/>
      <c r="D209" s="23">
        <f>SUM(D207:D208)</f>
        <v>0</v>
      </c>
      <c r="E209" s="62"/>
      <c r="F209" s="23">
        <f>SUM(F207:F208)</f>
        <v>0</v>
      </c>
      <c r="G209" s="62"/>
      <c r="H209" s="23">
        <f>SUM(H207:H208)</f>
        <v>0</v>
      </c>
      <c r="I209" s="62"/>
    </row>
    <row r="210" spans="1:9" ht="57.6" customHeight="1" x14ac:dyDescent="0.25">
      <c r="A210" s="97" t="s">
        <v>61</v>
      </c>
      <c r="B210" s="219"/>
      <c r="C210" s="62"/>
      <c r="D210" s="219"/>
      <c r="E210" s="62"/>
      <c r="F210" s="219"/>
      <c r="G210" s="62"/>
      <c r="H210" s="219"/>
      <c r="I210" s="62"/>
    </row>
    <row r="211" spans="1:9" ht="25.05" customHeight="1" x14ac:dyDescent="0.25">
      <c r="A211" s="114" t="s">
        <v>346</v>
      </c>
      <c r="B211" s="16"/>
      <c r="C211" s="63"/>
      <c r="D211" s="16"/>
      <c r="E211" s="63"/>
      <c r="F211" s="16"/>
      <c r="G211" s="63"/>
      <c r="H211" s="16"/>
      <c r="I211" s="63"/>
    </row>
    <row r="212" spans="1:9" ht="36" customHeight="1" thickBot="1" x14ac:dyDescent="0.3">
      <c r="A212" s="143" t="s">
        <v>347</v>
      </c>
      <c r="B212" s="19"/>
      <c r="C212" s="63"/>
      <c r="D212" s="19"/>
      <c r="E212" s="63"/>
      <c r="F212" s="19"/>
      <c r="G212" s="63"/>
      <c r="H212" s="19"/>
      <c r="I212" s="63"/>
    </row>
    <row r="213" spans="1:9" ht="36" customHeight="1" thickTop="1" x14ac:dyDescent="0.25">
      <c r="A213" s="141" t="s">
        <v>24</v>
      </c>
      <c r="B213" s="23">
        <f>SUM(B211:B212)</f>
        <v>0</v>
      </c>
      <c r="C213" s="63"/>
      <c r="D213" s="23">
        <f>SUM(D211:D212)</f>
        <v>0</v>
      </c>
      <c r="E213" s="63"/>
      <c r="F213" s="23">
        <f>SUM(F211:F212)</f>
        <v>0</v>
      </c>
      <c r="G213" s="63"/>
      <c r="H213" s="23">
        <f>SUM(H211:H212)</f>
        <v>0</v>
      </c>
      <c r="I213" s="63"/>
    </row>
    <row r="214" spans="1:9" ht="25.05" customHeight="1" x14ac:dyDescent="0.25">
      <c r="A214" s="142" t="s">
        <v>20</v>
      </c>
      <c r="B214" s="16"/>
      <c r="C214" s="63"/>
      <c r="D214" s="16"/>
      <c r="E214" s="63"/>
      <c r="F214" s="16"/>
      <c r="G214" s="63"/>
      <c r="H214" s="16"/>
      <c r="I214" s="63"/>
    </row>
    <row r="215" spans="1:9" ht="38.4" customHeight="1" x14ac:dyDescent="0.25">
      <c r="A215" s="142" t="s">
        <v>25</v>
      </c>
      <c r="B215" s="23">
        <f>SUM(B213:B214)</f>
        <v>0</v>
      </c>
      <c r="C215" s="63"/>
      <c r="D215" s="23">
        <f>SUM(D213:D214)</f>
        <v>0</v>
      </c>
      <c r="E215" s="63"/>
      <c r="F215" s="23">
        <f>SUM(F213:F214)</f>
        <v>0</v>
      </c>
      <c r="G215" s="63"/>
      <c r="H215" s="23">
        <f>SUM(H213:H214)</f>
        <v>0</v>
      </c>
      <c r="I215" s="63"/>
    </row>
    <row r="216" spans="1:9" ht="53.4" customHeight="1" x14ac:dyDescent="0.25">
      <c r="A216" s="117" t="s">
        <v>405</v>
      </c>
      <c r="B216"/>
      <c r="C216" s="63"/>
      <c r="D216" s="71"/>
      <c r="E216" s="63"/>
      <c r="F216" s="71"/>
      <c r="G216" s="63"/>
      <c r="H216" s="71"/>
      <c r="I216" s="63"/>
    </row>
    <row r="217" spans="1:9" ht="39" customHeight="1" x14ac:dyDescent="0.25">
      <c r="A217" s="147" t="s">
        <v>348</v>
      </c>
      <c r="B217" s="59">
        <f>B179</f>
        <v>0</v>
      </c>
      <c r="C217" s="155"/>
      <c r="D217" s="59">
        <f>D179</f>
        <v>0</v>
      </c>
      <c r="E217" s="49"/>
      <c r="F217" s="59">
        <f>F179</f>
        <v>0</v>
      </c>
      <c r="G217" s="64"/>
      <c r="H217" s="59">
        <f>H179</f>
        <v>0</v>
      </c>
      <c r="I217" s="64"/>
    </row>
    <row r="218" spans="1:9" ht="39" customHeight="1" x14ac:dyDescent="0.25">
      <c r="A218" s="147" t="s">
        <v>349</v>
      </c>
      <c r="B218" s="59">
        <f>B180</f>
        <v>0</v>
      </c>
      <c r="C218" s="155"/>
      <c r="D218" s="59">
        <f>D180</f>
        <v>0</v>
      </c>
      <c r="E218" s="49"/>
      <c r="F218" s="59">
        <f>F180</f>
        <v>0</v>
      </c>
      <c r="G218" s="64"/>
      <c r="H218" s="59">
        <f>H180</f>
        <v>0</v>
      </c>
      <c r="I218" s="64"/>
    </row>
    <row r="219" spans="1:9" ht="39" customHeight="1" x14ac:dyDescent="0.25">
      <c r="A219" s="147" t="s">
        <v>350</v>
      </c>
      <c r="B219" s="59">
        <f>B182+B183+B184+B185</f>
        <v>0</v>
      </c>
      <c r="C219" s="155"/>
      <c r="D219" s="59">
        <f>D182+D183+D184+D185</f>
        <v>0</v>
      </c>
      <c r="E219" s="49"/>
      <c r="F219" s="59">
        <f>F182+F183+F184+F185</f>
        <v>0</v>
      </c>
      <c r="G219" s="64"/>
      <c r="H219" s="59">
        <f>H182+H183+H184+H185</f>
        <v>0</v>
      </c>
      <c r="I219" s="64"/>
    </row>
    <row r="220" spans="1:9" ht="39" customHeight="1" x14ac:dyDescent="0.25">
      <c r="A220" s="148" t="s">
        <v>343</v>
      </c>
      <c r="B220" s="59">
        <f>B186</f>
        <v>0</v>
      </c>
      <c r="C220" s="155"/>
      <c r="D220" s="59">
        <f>D186</f>
        <v>0</v>
      </c>
      <c r="E220" s="49"/>
      <c r="F220" s="59">
        <f>F186</f>
        <v>0</v>
      </c>
      <c r="G220" s="64"/>
      <c r="H220" s="59">
        <f>H186</f>
        <v>0</v>
      </c>
      <c r="I220" s="64"/>
    </row>
    <row r="221" spans="1:9" ht="39" customHeight="1" x14ac:dyDescent="0.25">
      <c r="A221" s="149" t="s">
        <v>22</v>
      </c>
      <c r="B221" s="59">
        <f>B200</f>
        <v>0</v>
      </c>
      <c r="C221" s="155"/>
      <c r="D221" s="59">
        <f>D200</f>
        <v>0</v>
      </c>
      <c r="E221" s="49"/>
      <c r="F221" s="59">
        <f>F200</f>
        <v>0</v>
      </c>
      <c r="G221" s="64"/>
      <c r="H221" s="59">
        <f>H200</f>
        <v>0</v>
      </c>
      <c r="I221" s="64"/>
    </row>
    <row r="222" spans="1:9" ht="39" customHeight="1" x14ac:dyDescent="0.25">
      <c r="A222" s="147" t="s">
        <v>23</v>
      </c>
      <c r="B222" s="59">
        <f>B209</f>
        <v>0</v>
      </c>
      <c r="C222" s="155"/>
      <c r="D222" s="59">
        <f>D209</f>
        <v>0</v>
      </c>
      <c r="E222" s="49"/>
      <c r="F222" s="59">
        <f>F209</f>
        <v>0</v>
      </c>
      <c r="G222" s="64"/>
      <c r="H222" s="59">
        <f>H209</f>
        <v>0</v>
      </c>
      <c r="I222" s="64"/>
    </row>
    <row r="223" spans="1:9" ht="39" customHeight="1" thickBot="1" x14ac:dyDescent="0.3">
      <c r="A223" s="150" t="s">
        <v>351</v>
      </c>
      <c r="B223" s="60">
        <f>B215</f>
        <v>0</v>
      </c>
      <c r="C223"/>
      <c r="D223" s="60">
        <f>D215</f>
        <v>0</v>
      </c>
      <c r="E223" s="49"/>
      <c r="F223" s="60">
        <f>F215</f>
        <v>0</v>
      </c>
      <c r="G223" s="64"/>
      <c r="H223" s="60">
        <f>H215</f>
        <v>0</v>
      </c>
      <c r="I223" s="64"/>
    </row>
    <row r="224" spans="1:9" ht="46.2" customHeight="1" thickTop="1" x14ac:dyDescent="0.25">
      <c r="A224" s="286" t="s">
        <v>462</v>
      </c>
      <c r="B224" s="162">
        <f>SUM(B217:B223)</f>
        <v>0</v>
      </c>
      <c r="C224" s="156"/>
      <c r="D224" s="162">
        <f>SUM(D217:D223)</f>
        <v>0</v>
      </c>
      <c r="E224" s="49"/>
      <c r="F224" s="162">
        <f>SUM(F217:F223)</f>
        <v>0</v>
      </c>
      <c r="G224" s="64"/>
      <c r="H224" s="162">
        <f>SUM(H217:H223)</f>
        <v>0</v>
      </c>
      <c r="I224" s="64"/>
    </row>
    <row r="225" spans="1:9" ht="64.8" customHeight="1" x14ac:dyDescent="0.3">
      <c r="A225" s="287" t="s">
        <v>463</v>
      </c>
      <c r="B225"/>
      <c r="C225"/>
      <c r="D225"/>
      <c r="E225"/>
      <c r="F225"/>
      <c r="G225"/>
      <c r="H225"/>
      <c r="I225" s="64"/>
    </row>
    <row r="226" spans="1:9" ht="25.05" customHeight="1" x14ac:dyDescent="0.25">
      <c r="A226" s="151" t="s">
        <v>352</v>
      </c>
      <c r="B226" s="210"/>
      <c r="C226" s="155"/>
      <c r="D226" s="49"/>
      <c r="E226" s="49"/>
      <c r="F226" s="44"/>
      <c r="G226" s="64"/>
      <c r="I226" s="64"/>
    </row>
    <row r="227" spans="1:9" ht="25.05" customHeight="1" x14ac:dyDescent="0.25">
      <c r="A227" s="152" t="s">
        <v>353</v>
      </c>
      <c r="B227" s="210"/>
      <c r="C227" s="155"/>
      <c r="D227" s="49"/>
      <c r="E227" s="49"/>
      <c r="F227" s="44"/>
      <c r="G227" s="64"/>
      <c r="I227" s="64"/>
    </row>
    <row r="228" spans="1:9" ht="25.05" customHeight="1" x14ac:dyDescent="0.25">
      <c r="A228" s="151" t="s">
        <v>354</v>
      </c>
      <c r="B228" s="210"/>
      <c r="C228" s="157"/>
      <c r="D228" s="49"/>
      <c r="E228" s="49"/>
      <c r="F228" s="44"/>
      <c r="G228" s="64"/>
      <c r="I228" s="64"/>
    </row>
    <row r="229" spans="1:9" ht="43.2" customHeight="1" thickBot="1" x14ac:dyDescent="0.3">
      <c r="A229" s="153" t="s">
        <v>355</v>
      </c>
      <c r="B229" s="211">
        <f>B226-(SUM(B227:B228))</f>
        <v>0</v>
      </c>
      <c r="C229" s="158"/>
      <c r="D229" s="65"/>
      <c r="E229" s="65"/>
      <c r="F229"/>
      <c r="G229" s="66"/>
      <c r="I229" s="66"/>
    </row>
    <row r="230" spans="1:9" ht="45.6" customHeight="1" thickTop="1" thickBot="1" x14ac:dyDescent="0.3">
      <c r="A230" s="154" t="s">
        <v>356</v>
      </c>
      <c r="B230" s="168">
        <f>ROUNDDOWN(B224-B229,2)</f>
        <v>0</v>
      </c>
      <c r="C230" s="169" t="str">
        <f>IF((B230)=0,"",IF((B230)&lt;&gt;0,"Kokonaisjäämän ja taseen rahoitusaseman lukujen on täsmättävä toisiinsa. Jos luvut eivät täsmää, on jälkilaskelman luvut tarkistettava. Huom! Tarkistuslaskelmat auttavat tarkistamisessa."))</f>
        <v/>
      </c>
      <c r="D230" s="65"/>
      <c r="E230"/>
      <c r="F230" s="44"/>
      <c r="G230" s="66"/>
      <c r="I230" s="66"/>
    </row>
    <row r="231" spans="1:9" ht="29.4" customHeight="1" thickTop="1" x14ac:dyDescent="0.25">
      <c r="A231" s="151" t="s">
        <v>357</v>
      </c>
      <c r="B231" s="210"/>
      <c r="C231" s="155"/>
      <c r="D231" s="49"/>
      <c r="E231" s="49"/>
      <c r="F231" s="44"/>
      <c r="G231" s="64"/>
      <c r="I231" s="64"/>
    </row>
    <row r="232" spans="1:9" ht="29.4" customHeight="1" x14ac:dyDescent="0.25">
      <c r="A232" s="151" t="s">
        <v>408</v>
      </c>
      <c r="B232" s="210"/>
      <c r="C232" s="155"/>
      <c r="D232" s="49"/>
      <c r="E232" s="49"/>
      <c r="F232" s="44"/>
      <c r="G232" s="64"/>
      <c r="I232" s="64"/>
    </row>
    <row r="233" spans="1:9" ht="29.4" customHeight="1" x14ac:dyDescent="0.25">
      <c r="A233" s="151" t="s">
        <v>409</v>
      </c>
      <c r="B233" s="210"/>
      <c r="C233" s="155"/>
      <c r="D233" s="49"/>
      <c r="E233" s="49"/>
      <c r="F233" s="44"/>
      <c r="G233" s="64"/>
      <c r="I233" s="64"/>
    </row>
    <row r="234" spans="1:9" ht="29.4" customHeight="1" x14ac:dyDescent="0.25">
      <c r="A234" s="170" t="s">
        <v>358</v>
      </c>
      <c r="B234" s="212">
        <f>B231-(SUM(B232:B233))</f>
        <v>0</v>
      </c>
      <c r="C234"/>
      <c r="D234" s="49"/>
      <c r="E234" s="49"/>
      <c r="F234" s="44"/>
      <c r="G234" s="64"/>
      <c r="I234" s="64"/>
    </row>
    <row r="235" spans="1:9" ht="65.400000000000006" customHeight="1" x14ac:dyDescent="0.25">
      <c r="A235" s="118" t="s">
        <v>359</v>
      </c>
      <c r="B235" s="14"/>
      <c r="C235" s="44"/>
      <c r="D235" s="44"/>
      <c r="E235" s="44"/>
      <c r="F235" s="44"/>
    </row>
    <row r="236" spans="1:9" ht="25.8" customHeight="1" x14ac:dyDescent="0.25">
      <c r="A236" s="119" t="s">
        <v>416</v>
      </c>
      <c r="B236" s="72"/>
      <c r="C236" s="67"/>
      <c r="D236" s="234"/>
      <c r="E236" s="44"/>
      <c r="F236" s="234"/>
      <c r="H236" s="234"/>
    </row>
    <row r="237" spans="1:9" ht="25.05" customHeight="1" x14ac:dyDescent="0.25">
      <c r="A237" s="98" t="s">
        <v>361</v>
      </c>
      <c r="B237" s="73"/>
      <c r="C237" s="67"/>
      <c r="D237" s="221"/>
      <c r="E237" s="44"/>
      <c r="F237" s="221"/>
      <c r="H237" s="221"/>
    </row>
    <row r="238" spans="1:9" ht="25.05" customHeight="1" x14ac:dyDescent="0.25">
      <c r="A238" s="99" t="s">
        <v>362</v>
      </c>
      <c r="B238" s="73"/>
      <c r="C238" s="67"/>
      <c r="D238" s="221"/>
      <c r="E238" s="44"/>
      <c r="F238" s="221"/>
      <c r="H238" s="221"/>
    </row>
    <row r="239" spans="1:9" ht="25.05" customHeight="1" x14ac:dyDescent="0.25">
      <c r="A239" s="98" t="s">
        <v>363</v>
      </c>
      <c r="B239" s="73"/>
      <c r="C239" s="67"/>
      <c r="D239" s="221"/>
      <c r="E239" s="44"/>
      <c r="F239" s="221"/>
      <c r="H239" s="221"/>
    </row>
    <row r="240" spans="1:9" ht="25.05" customHeight="1" x14ac:dyDescent="0.25">
      <c r="A240" s="98" t="s">
        <v>364</v>
      </c>
      <c r="B240" s="73"/>
      <c r="C240" s="67"/>
      <c r="D240" s="221"/>
      <c r="E240" s="44"/>
      <c r="F240" s="221"/>
      <c r="H240" s="221"/>
    </row>
    <row r="241" spans="1:17" s="1" customFormat="1" ht="25.05" customHeight="1" x14ac:dyDescent="0.25">
      <c r="A241" s="120" t="s">
        <v>415</v>
      </c>
      <c r="B241" s="74"/>
      <c r="C241" s="44"/>
      <c r="D241" s="191"/>
      <c r="E241" s="68"/>
      <c r="F241" s="191"/>
      <c r="G241" s="44"/>
      <c r="H241" s="191"/>
      <c r="I241" s="44"/>
      <c r="J241" s="250"/>
      <c r="K241" s="3"/>
      <c r="L241" s="3"/>
      <c r="M241" s="3"/>
      <c r="N241" s="3"/>
      <c r="O241" s="3"/>
      <c r="P241" s="3"/>
      <c r="Q241" s="3"/>
    </row>
    <row r="242" spans="1:17" s="1" customFormat="1" ht="25.05" customHeight="1" x14ac:dyDescent="0.25">
      <c r="A242" s="100" t="s">
        <v>365</v>
      </c>
      <c r="B242" s="75">
        <f>SUM(B237:B241)</f>
        <v>0</v>
      </c>
      <c r="C242" s="44"/>
      <c r="D242" s="222">
        <f>SUM(D237:D241)</f>
        <v>0</v>
      </c>
      <c r="E242" s="58"/>
      <c r="F242" s="222">
        <f>SUM(F237:F241)</f>
        <v>0</v>
      </c>
      <c r="G242" s="44"/>
      <c r="H242" s="222">
        <f>SUM(H237:H241)</f>
        <v>0</v>
      </c>
      <c r="I242" s="44"/>
      <c r="J242" s="250"/>
      <c r="K242" s="3"/>
      <c r="L242" s="3"/>
      <c r="M242" s="3"/>
      <c r="N242" s="3"/>
      <c r="O242" s="3"/>
      <c r="P242" s="3"/>
      <c r="Q242" s="3"/>
    </row>
    <row r="243" spans="1:17" s="58" customFormat="1" ht="25.05" customHeight="1" x14ac:dyDescent="0.25">
      <c r="A243" s="99" t="s">
        <v>366</v>
      </c>
      <c r="B243" s="76">
        <f>B25+B46+B63+B64+B65+B89+B107+B108+B123+B124+B139+B140+B154+B155+B156+B193+B202</f>
        <v>0</v>
      </c>
      <c r="C243" s="44"/>
      <c r="D243" s="223">
        <f>D25+D46+D63+D64+D65+D89+D107+D108+D123+D124+D139+D140+D154+D155+D156+D193+D202</f>
        <v>0</v>
      </c>
      <c r="F243" s="223">
        <f>F25+F46+F63+F64+F65+F89+F107+F108+F123+F124+F139+F140+F154+F155+F156+F193+F202</f>
        <v>0</v>
      </c>
      <c r="G243" s="44"/>
      <c r="H243" s="223">
        <f>H25+H46+H63+H64+H65+H89+H107+H108+H123+H124+H139+H140+H154+H155+H156+H193+H202</f>
        <v>0</v>
      </c>
      <c r="I243" s="44"/>
      <c r="J243" s="250"/>
      <c r="K243" s="3"/>
      <c r="L243" s="3"/>
      <c r="M243" s="3"/>
      <c r="N243" s="3"/>
      <c r="O243" s="3"/>
      <c r="P243" s="3"/>
      <c r="Q243" s="3"/>
    </row>
    <row r="244" spans="1:17" s="58" customFormat="1" ht="25.05" customHeight="1" x14ac:dyDescent="0.25">
      <c r="A244" s="99" t="s">
        <v>434</v>
      </c>
      <c r="B244" s="77">
        <f>-(B44+B51-B66+B87+B94+B112+B114-B194-B203-B83-B41-B43-B85+B52+B95)</f>
        <v>0</v>
      </c>
      <c r="C244" s="44"/>
      <c r="D244" s="223">
        <f>-(D44+D51-D66+D87+D94+D112+D114-D194-D203-D83-D41-D43-D85+D52+D95)</f>
        <v>0</v>
      </c>
      <c r="E244" s="44"/>
      <c r="F244" s="223">
        <f>-(F44+F51-F66+F87+F94+F112+F114-F194-F203-F83-F41-F43-F85+F52+F95)</f>
        <v>0</v>
      </c>
      <c r="G244" s="44"/>
      <c r="H244" s="223">
        <f>-(H44+H51-H66+H87+H94+H112+H114-H194-H203-H83-H41-H43-H85+H52+H95)</f>
        <v>0</v>
      </c>
      <c r="I244" s="44"/>
      <c r="J244" s="250"/>
      <c r="K244" s="3"/>
      <c r="L244" s="3"/>
      <c r="M244" s="3"/>
      <c r="N244" s="3"/>
      <c r="O244" s="3"/>
      <c r="P244" s="3"/>
      <c r="Q244" s="3"/>
    </row>
    <row r="245" spans="1:17" s="58" customFormat="1" ht="25.05" customHeight="1" x14ac:dyDescent="0.25">
      <c r="A245" s="98" t="s">
        <v>363</v>
      </c>
      <c r="B245" s="76">
        <f>B239</f>
        <v>0</v>
      </c>
      <c r="C245" s="44"/>
      <c r="D245" s="223">
        <f>D239</f>
        <v>0</v>
      </c>
      <c r="E245" s="44"/>
      <c r="F245" s="223">
        <f>F239</f>
        <v>0</v>
      </c>
      <c r="G245" s="44"/>
      <c r="H245" s="223">
        <f>H239</f>
        <v>0</v>
      </c>
      <c r="I245" s="44"/>
      <c r="J245" s="250"/>
      <c r="K245" s="3"/>
      <c r="L245" s="3"/>
      <c r="M245" s="3"/>
      <c r="N245" s="3"/>
      <c r="O245" s="3"/>
      <c r="P245" s="3"/>
      <c r="Q245" s="3"/>
    </row>
    <row r="246" spans="1:17" s="58" customFormat="1" ht="25.05" customHeight="1" x14ac:dyDescent="0.25">
      <c r="A246" s="98" t="s">
        <v>364</v>
      </c>
      <c r="B246" s="76">
        <f>B240</f>
        <v>0</v>
      </c>
      <c r="C246" s="44"/>
      <c r="D246" s="223">
        <f>D240</f>
        <v>0</v>
      </c>
      <c r="E246" s="44"/>
      <c r="F246" s="223">
        <f>F240</f>
        <v>0</v>
      </c>
      <c r="G246" s="44"/>
      <c r="H246" s="223">
        <f>H240</f>
        <v>0</v>
      </c>
      <c r="I246" s="44"/>
      <c r="J246" s="250"/>
      <c r="K246" s="3"/>
      <c r="L246" s="3"/>
      <c r="M246" s="3"/>
      <c r="N246" s="3"/>
      <c r="O246" s="3"/>
      <c r="P246" s="3"/>
      <c r="Q246" s="3"/>
    </row>
    <row r="247" spans="1:17" s="58" customFormat="1" ht="25.05" customHeight="1" x14ac:dyDescent="0.25">
      <c r="A247" s="120" t="s">
        <v>415</v>
      </c>
      <c r="B247" s="84">
        <f>-(B43+B85)</f>
        <v>0</v>
      </c>
      <c r="C247" s="44"/>
      <c r="D247" s="224">
        <f>-(D43+D85)</f>
        <v>0</v>
      </c>
      <c r="E247" s="44"/>
      <c r="F247" s="224">
        <f>-(F43+F85)</f>
        <v>0</v>
      </c>
      <c r="G247" s="44"/>
      <c r="H247" s="224">
        <f>-(H43+H85)</f>
        <v>0</v>
      </c>
      <c r="I247" s="44"/>
      <c r="J247" s="250"/>
      <c r="K247" s="3"/>
      <c r="L247" s="3"/>
      <c r="M247" s="3"/>
      <c r="N247" s="3"/>
      <c r="O247" s="3"/>
      <c r="P247" s="3"/>
      <c r="Q247" s="3"/>
    </row>
    <row r="248" spans="1:17" s="58" customFormat="1" ht="25.05" customHeight="1" x14ac:dyDescent="0.25">
      <c r="A248" s="100" t="s">
        <v>367</v>
      </c>
      <c r="B248" s="75">
        <f>SUM(B243:B247)</f>
        <v>0</v>
      </c>
      <c r="C248" s="44"/>
      <c r="D248" s="222">
        <f>SUM(D243:D247)</f>
        <v>0</v>
      </c>
      <c r="E248" s="44"/>
      <c r="F248" s="222">
        <f>SUM(F243:F247)</f>
        <v>0</v>
      </c>
      <c r="G248" s="44"/>
      <c r="H248" s="222">
        <f>SUM(H243:H247)</f>
        <v>0</v>
      </c>
      <c r="I248" s="44"/>
      <c r="J248" s="250"/>
      <c r="K248" s="3"/>
      <c r="L248" s="3"/>
      <c r="M248" s="3"/>
      <c r="N248" s="3"/>
      <c r="O248" s="3"/>
      <c r="P248" s="3"/>
      <c r="Q248" s="3"/>
    </row>
    <row r="249" spans="1:17" ht="25.05" customHeight="1" x14ac:dyDescent="0.25">
      <c r="A249" s="99" t="s">
        <v>368</v>
      </c>
      <c r="B249" s="79">
        <f>ROUNDDOWN(B242-B248,2)</f>
        <v>0</v>
      </c>
      <c r="C249" s="213" t="str">
        <f>IF((B249)=0,"",IF((B249)&lt;&gt;0,"Tilikauden tuloksen ja jälkilaskelman tuloksen on täsmättävä toisiinsa. Tarkista laskelman luvut!"))</f>
        <v/>
      </c>
      <c r="D249" s="225">
        <f>ROUNDDOWN(D242-D248,2)</f>
        <v>0</v>
      </c>
      <c r="E249" s="44"/>
      <c r="F249" s="225">
        <f>ROUNDDOWN(F242-F248,2)</f>
        <v>0</v>
      </c>
      <c r="H249" s="225">
        <f>ROUNDDOWN(H242-H248,2)</f>
        <v>0</v>
      </c>
    </row>
    <row r="250" spans="1:17" ht="26.4" customHeight="1" x14ac:dyDescent="0.25">
      <c r="A250" s="119" t="s">
        <v>369</v>
      </c>
      <c r="B250" s="72"/>
      <c r="C250" s="44"/>
      <c r="D250" s="234"/>
      <c r="E250" s="44"/>
      <c r="F250" s="234"/>
      <c r="H250" s="234"/>
    </row>
    <row r="251" spans="1:17" ht="25.05" customHeight="1" x14ac:dyDescent="0.25">
      <c r="A251" s="98" t="s">
        <v>370</v>
      </c>
      <c r="B251" s="73"/>
      <c r="C251" s="44"/>
      <c r="D251" s="221"/>
      <c r="E251" s="44"/>
      <c r="F251" s="221"/>
      <c r="H251" s="221"/>
    </row>
    <row r="252" spans="1:17" ht="25.05" customHeight="1" x14ac:dyDescent="0.25">
      <c r="A252" s="99" t="s">
        <v>371</v>
      </c>
      <c r="B252" s="78">
        <f>-B239</f>
        <v>0</v>
      </c>
      <c r="C252" s="44"/>
      <c r="D252" s="224">
        <f>-D239</f>
        <v>0</v>
      </c>
      <c r="E252" s="44"/>
      <c r="F252" s="224">
        <f>-F239</f>
        <v>0</v>
      </c>
      <c r="H252" s="224">
        <f>-H239</f>
        <v>0</v>
      </c>
    </row>
    <row r="253" spans="1:17" ht="25.05" customHeight="1" x14ac:dyDescent="0.25">
      <c r="A253" s="99" t="s">
        <v>372</v>
      </c>
      <c r="B253" s="79">
        <f>SUM(B251:B252)</f>
        <v>0</v>
      </c>
      <c r="C253" s="44"/>
      <c r="D253" s="225">
        <f>SUM(D251:D252)</f>
        <v>0</v>
      </c>
      <c r="E253" s="44"/>
      <c r="F253" s="225">
        <f>SUM(F251:F252)</f>
        <v>0</v>
      </c>
      <c r="H253" s="225">
        <f>SUM(H251:H252)</f>
        <v>0</v>
      </c>
    </row>
    <row r="254" spans="1:17" ht="25.05" customHeight="1" x14ac:dyDescent="0.25">
      <c r="A254" s="98" t="s">
        <v>373</v>
      </c>
      <c r="B254" s="80"/>
      <c r="C254" s="44"/>
      <c r="D254" s="226"/>
      <c r="E254" s="44"/>
      <c r="F254" s="226"/>
      <c r="H254" s="226"/>
    </row>
    <row r="255" spans="1:17" ht="25.05" customHeight="1" x14ac:dyDescent="0.25">
      <c r="A255" s="100" t="s">
        <v>374</v>
      </c>
      <c r="B255" s="75">
        <f>B253-B254</f>
        <v>0</v>
      </c>
      <c r="C255" s="44"/>
      <c r="D255" s="222">
        <f>D253-D254</f>
        <v>0</v>
      </c>
      <c r="E255" s="44"/>
      <c r="F255" s="222">
        <f>F253-F254</f>
        <v>0</v>
      </c>
      <c r="H255" s="222">
        <f>H253-H254</f>
        <v>0</v>
      </c>
    </row>
    <row r="256" spans="1:17" ht="25.05" customHeight="1" x14ac:dyDescent="0.25">
      <c r="A256" s="99" t="s">
        <v>375</v>
      </c>
      <c r="B256" s="76">
        <f>B42+B84+B114-B171-B175</f>
        <v>0</v>
      </c>
      <c r="C256" s="44"/>
      <c r="D256" s="223">
        <f>D41+D83+D113-D170-D174</f>
        <v>0</v>
      </c>
      <c r="E256" s="44"/>
      <c r="F256" s="223">
        <f>F41+F83+F113-F170-F174</f>
        <v>0</v>
      </c>
      <c r="H256" s="223">
        <f>H41+H83+H113-H170-H174</f>
        <v>0</v>
      </c>
    </row>
    <row r="257" spans="1:8" ht="25.05" customHeight="1" x14ac:dyDescent="0.25">
      <c r="A257" s="99" t="s">
        <v>376</v>
      </c>
      <c r="B257" s="76">
        <f>B197</f>
        <v>0</v>
      </c>
      <c r="C257" s="44"/>
      <c r="D257" s="223">
        <f>D196</f>
        <v>0</v>
      </c>
      <c r="E257" s="44"/>
      <c r="F257" s="223">
        <f>F196</f>
        <v>0</v>
      </c>
      <c r="H257" s="223">
        <f>H196</f>
        <v>0</v>
      </c>
    </row>
    <row r="258" spans="1:8" ht="25.05" customHeight="1" x14ac:dyDescent="0.25">
      <c r="A258" s="99" t="s">
        <v>377</v>
      </c>
      <c r="B258" s="76">
        <f>B206</f>
        <v>0</v>
      </c>
      <c r="C258" s="44"/>
      <c r="D258" s="223">
        <f>D205</f>
        <v>0</v>
      </c>
      <c r="E258" s="44"/>
      <c r="F258" s="223">
        <f>F205</f>
        <v>0</v>
      </c>
      <c r="H258" s="223">
        <f>H205</f>
        <v>0</v>
      </c>
    </row>
    <row r="259" spans="1:8" ht="25.05" customHeight="1" x14ac:dyDescent="0.25">
      <c r="A259" s="99" t="s">
        <v>372</v>
      </c>
      <c r="B259" s="265">
        <f>SUM(B256:B258)</f>
        <v>0</v>
      </c>
      <c r="C259" s="44"/>
      <c r="D259" s="227">
        <f>SUM(D256:D258)</f>
        <v>0</v>
      </c>
      <c r="E259" s="44"/>
      <c r="F259" s="227">
        <f>SUM(F256:F258)</f>
        <v>0</v>
      </c>
      <c r="H259" s="227">
        <f>SUM(H256:H258)</f>
        <v>0</v>
      </c>
    </row>
    <row r="260" spans="1:8" ht="25.05" customHeight="1" x14ac:dyDescent="0.25">
      <c r="A260" s="99" t="s">
        <v>368</v>
      </c>
      <c r="B260" s="266">
        <f>ROUNDDOWN(IF(B255&gt;0,B255-B259,-B255+B259),2)</f>
        <v>0</v>
      </c>
      <c r="C260" s="214" t="str">
        <f>IF((B260)=0,"",IF((B260)&lt;&gt;0,"Laskelman investonnit on täsmättävä kahden tilikauden välillä tapahtuneeseen muutokseen!"))</f>
        <v/>
      </c>
      <c r="D260" s="225">
        <f>ROUNDDOWN(IF(D259&gt;0,D255-D259,-D255-D259),2)</f>
        <v>0</v>
      </c>
      <c r="E260" s="44"/>
      <c r="F260" s="225">
        <f>ROUNDDOWN(IF(F259&gt;0,F255-F259,-F255-F259),2)</f>
        <v>0</v>
      </c>
      <c r="H260" s="225">
        <f>ROUNDDOWN(IF(H259&gt;0,H255-H259,-H255-H259),2)</f>
        <v>0</v>
      </c>
    </row>
    <row r="261" spans="1:8" ht="25.05" customHeight="1" x14ac:dyDescent="0.25">
      <c r="A261" s="121" t="s">
        <v>378</v>
      </c>
      <c r="B261" s="82"/>
      <c r="C261" s="44"/>
      <c r="D261" s="235"/>
      <c r="E261" s="44"/>
      <c r="F261" s="228"/>
      <c r="H261" s="228"/>
    </row>
    <row r="262" spans="1:8" ht="25.05" customHeight="1" x14ac:dyDescent="0.25">
      <c r="A262" s="101" t="s">
        <v>379</v>
      </c>
      <c r="B262" s="83"/>
      <c r="C262" s="44"/>
      <c r="D262" s="229"/>
      <c r="E262" s="44"/>
      <c r="F262" s="229"/>
      <c r="H262" s="229"/>
    </row>
    <row r="263" spans="1:8" ht="25.05" customHeight="1" x14ac:dyDescent="0.25">
      <c r="A263" s="99" t="s">
        <v>380</v>
      </c>
      <c r="B263" s="80"/>
      <c r="C263" s="44"/>
      <c r="D263" s="226"/>
      <c r="E263" s="44"/>
      <c r="F263" s="226"/>
      <c r="H263" s="226"/>
    </row>
    <row r="264" spans="1:8" ht="25.05" customHeight="1" x14ac:dyDescent="0.25">
      <c r="A264" s="99" t="s">
        <v>372</v>
      </c>
      <c r="B264" s="79">
        <f>SUM(B262:B263)</f>
        <v>0</v>
      </c>
      <c r="C264" s="44"/>
      <c r="D264" s="225">
        <f>SUM(D262:D263)</f>
        <v>0</v>
      </c>
      <c r="E264" s="44"/>
      <c r="F264" s="225">
        <f>SUM(F262:F263)</f>
        <v>0</v>
      </c>
      <c r="H264" s="225">
        <f>SUM(H262:H263)</f>
        <v>0</v>
      </c>
    </row>
    <row r="265" spans="1:8" ht="25.05" customHeight="1" x14ac:dyDescent="0.25">
      <c r="A265" s="99" t="s">
        <v>381</v>
      </c>
      <c r="B265" s="83"/>
      <c r="C265" s="44"/>
      <c r="D265" s="229"/>
      <c r="E265" s="44"/>
      <c r="F265" s="229"/>
      <c r="H265" s="229"/>
    </row>
    <row r="266" spans="1:8" ht="25.05" customHeight="1" x14ac:dyDescent="0.25">
      <c r="A266" s="99" t="s">
        <v>382</v>
      </c>
      <c r="B266" s="74"/>
      <c r="C266" s="44"/>
      <c r="D266" s="191"/>
      <c r="E266" s="44"/>
      <c r="F266" s="191"/>
      <c r="H266" s="191"/>
    </row>
    <row r="267" spans="1:8" ht="25.05" customHeight="1" x14ac:dyDescent="0.25">
      <c r="A267" s="99" t="s">
        <v>372</v>
      </c>
      <c r="B267" s="84">
        <f>SUM(B265:B266)</f>
        <v>0</v>
      </c>
      <c r="C267" s="44"/>
      <c r="D267" s="230">
        <f>SUM(D265:D266)</f>
        <v>0</v>
      </c>
      <c r="E267" s="44"/>
      <c r="F267" s="230">
        <f>SUM(F265:F266)</f>
        <v>0</v>
      </c>
      <c r="H267" s="230">
        <f>SUM(H265:H266)</f>
        <v>0</v>
      </c>
    </row>
    <row r="268" spans="1:8" ht="25.05" customHeight="1" x14ac:dyDescent="0.25">
      <c r="A268" s="100" t="s">
        <v>383</v>
      </c>
      <c r="B268" s="75">
        <f>B264-B267</f>
        <v>0</v>
      </c>
      <c r="C268" s="44"/>
      <c r="D268" s="222">
        <f>D264-D267</f>
        <v>0</v>
      </c>
      <c r="E268" s="44"/>
      <c r="F268" s="222">
        <f>F264-F267</f>
        <v>0</v>
      </c>
      <c r="H268" s="222">
        <f>H264-H267</f>
        <v>0</v>
      </c>
    </row>
    <row r="269" spans="1:8" ht="25.05" customHeight="1" x14ac:dyDescent="0.25">
      <c r="A269" s="101" t="s">
        <v>384</v>
      </c>
      <c r="B269" s="79">
        <f>B47+B48-B53-B54+B90+B91-B96-B97-B129-B160-B161+B171</f>
        <v>0</v>
      </c>
      <c r="C269" s="44"/>
      <c r="D269" s="225">
        <f>D47+D48-D53-D54+D90+D91-D96-D97-D129-D160-D161+D171</f>
        <v>0</v>
      </c>
      <c r="E269" s="44"/>
      <c r="F269" s="225">
        <f>F47+F48-F53-F54+F90+F91-F96-F97-F129-F160-F161+F171</f>
        <v>0</v>
      </c>
      <c r="H269" s="225">
        <f>H47+H48-H53-H54+H90+H91-H96-H97-H129-H160-H161+H171</f>
        <v>0</v>
      </c>
    </row>
    <row r="270" spans="1:8" ht="25.05" customHeight="1" x14ac:dyDescent="0.25">
      <c r="A270" s="99" t="s">
        <v>385</v>
      </c>
      <c r="B270" s="76">
        <f>B195</f>
        <v>0</v>
      </c>
      <c r="C270" s="44"/>
      <c r="D270" s="223">
        <f>D195</f>
        <v>0</v>
      </c>
      <c r="E270" s="44"/>
      <c r="F270" s="223">
        <f>F195</f>
        <v>0</v>
      </c>
      <c r="H270" s="223">
        <f>H195</f>
        <v>0</v>
      </c>
    </row>
    <row r="271" spans="1:8" ht="25.05" customHeight="1" x14ac:dyDescent="0.25">
      <c r="A271" s="99" t="s">
        <v>386</v>
      </c>
      <c r="B271" s="84">
        <f>B204</f>
        <v>0</v>
      </c>
      <c r="C271" s="44"/>
      <c r="D271" s="230">
        <f>D204</f>
        <v>0</v>
      </c>
      <c r="E271" s="44"/>
      <c r="F271" s="230">
        <f>F204</f>
        <v>0</v>
      </c>
      <c r="H271" s="230">
        <f>H204</f>
        <v>0</v>
      </c>
    </row>
    <row r="272" spans="1:8" ht="25.05" customHeight="1" x14ac:dyDescent="0.25">
      <c r="A272" s="99" t="s">
        <v>372</v>
      </c>
      <c r="B272" s="79">
        <f>SUM(B269:B271)</f>
        <v>0</v>
      </c>
      <c r="C272" s="44"/>
      <c r="D272" s="225">
        <f>SUM(D269:D271)</f>
        <v>0</v>
      </c>
      <c r="E272" s="44"/>
      <c r="F272" s="225">
        <f>SUM(F269:F271)</f>
        <v>0</v>
      </c>
      <c r="H272" s="225">
        <f>SUM(H269:H271)</f>
        <v>0</v>
      </c>
    </row>
    <row r="273" spans="1:8" ht="25.05" customHeight="1" x14ac:dyDescent="0.25">
      <c r="A273" s="99" t="s">
        <v>368</v>
      </c>
      <c r="B273" s="76">
        <f>ROUNDDOWN(IF(B268&gt;0,B268-B272,-B268+B272),2)</f>
        <v>0</v>
      </c>
      <c r="C273" s="214" t="str">
        <f>IF((B273)=0,"",IF((B273)&lt;&gt;0,"Lainojen lyhennykset ja nostot on täsmättävä kahden tilikauden välillä tapahtuneeseen lainojen muutokseen!"))</f>
        <v/>
      </c>
      <c r="D273" s="223">
        <f>ROUNDDOWN(IF(D268&gt;0,D268-D272,-D268+D272),2)</f>
        <v>0</v>
      </c>
      <c r="E273" s="44"/>
      <c r="F273" s="223">
        <f>ROUNDDOWN(IF(F268&gt;0,F268-F272,-F268+F272),2)</f>
        <v>0</v>
      </c>
      <c r="H273" s="223">
        <f>ROUNDDOWN(IF(H268&gt;0,H268-H272,-H268+H272),2)</f>
        <v>0</v>
      </c>
    </row>
    <row r="274" spans="1:8" ht="25.05" customHeight="1" x14ac:dyDescent="0.25">
      <c r="A274" s="122" t="s">
        <v>387</v>
      </c>
      <c r="B274" s="85"/>
      <c r="C274" s="44"/>
      <c r="D274" s="231"/>
      <c r="E274" s="44"/>
      <c r="F274" s="231"/>
      <c r="H274" s="231"/>
    </row>
    <row r="275" spans="1:8" ht="25.05" customHeight="1" x14ac:dyDescent="0.25">
      <c r="A275" s="99" t="s">
        <v>388</v>
      </c>
      <c r="B275" s="73"/>
      <c r="C275" s="44"/>
      <c r="D275" s="221"/>
      <c r="E275" s="44"/>
      <c r="F275" s="221"/>
      <c r="H275" s="221"/>
    </row>
    <row r="276" spans="1:8" ht="25.05" customHeight="1" x14ac:dyDescent="0.25">
      <c r="A276" s="99" t="s">
        <v>389</v>
      </c>
      <c r="B276" s="80"/>
      <c r="C276" s="44"/>
      <c r="D276" s="226"/>
      <c r="E276" s="44"/>
      <c r="F276" s="226"/>
      <c r="H276" s="226"/>
    </row>
    <row r="277" spans="1:8" ht="25.05" customHeight="1" x14ac:dyDescent="0.25">
      <c r="A277" s="100" t="s">
        <v>390</v>
      </c>
      <c r="B277" s="75">
        <f>B275-B276</f>
        <v>0</v>
      </c>
      <c r="C277" s="44"/>
      <c r="D277" s="222">
        <f>D275-D276</f>
        <v>0</v>
      </c>
      <c r="E277" s="14"/>
      <c r="F277" s="222">
        <f>F275-F276</f>
        <v>0</v>
      </c>
      <c r="H277" s="222">
        <f>H275-H276</f>
        <v>0</v>
      </c>
    </row>
    <row r="278" spans="1:8" ht="25.05" customHeight="1" x14ac:dyDescent="0.25">
      <c r="A278" s="207" t="s">
        <v>391</v>
      </c>
      <c r="B278" s="73">
        <f>B125-B130+B141-B145+B173</f>
        <v>0</v>
      </c>
      <c r="C278" s="44"/>
      <c r="D278" s="221">
        <f>D125-D130+D141-D145+D173</f>
        <v>0</v>
      </c>
      <c r="E278" s="14"/>
      <c r="F278" s="221">
        <f>F125-F130+F141-F145+F173</f>
        <v>0</v>
      </c>
      <c r="H278" s="221">
        <f>H125-H130+H141-H145+H173</f>
        <v>0</v>
      </c>
    </row>
    <row r="279" spans="1:8" ht="25.05" customHeight="1" x14ac:dyDescent="0.25">
      <c r="A279" s="102" t="s">
        <v>392</v>
      </c>
      <c r="B279" s="73"/>
      <c r="C279" s="44"/>
      <c r="D279" s="221"/>
      <c r="E279" s="20"/>
      <c r="F279" s="221"/>
      <c r="H279" s="221"/>
    </row>
    <row r="280" spans="1:8" ht="25.05" customHeight="1" x14ac:dyDescent="0.25">
      <c r="A280" s="102" t="s">
        <v>393</v>
      </c>
      <c r="B280" s="73"/>
      <c r="C280" s="44"/>
      <c r="D280" s="221"/>
      <c r="E280" s="14"/>
      <c r="F280" s="221"/>
      <c r="H280" s="221"/>
    </row>
    <row r="281" spans="1:8" ht="25.05" customHeight="1" x14ac:dyDescent="0.25">
      <c r="A281" s="102" t="s">
        <v>372</v>
      </c>
      <c r="B281" s="86">
        <f>SUM(B278:B280)</f>
        <v>0</v>
      </c>
      <c r="C281" s="44"/>
      <c r="D281" s="232">
        <f>SUM(D278:D280)</f>
        <v>0</v>
      </c>
      <c r="E281" s="20"/>
      <c r="F281" s="232">
        <f>SUM(F278:F280)</f>
        <v>0</v>
      </c>
      <c r="H281" s="232">
        <f>SUM(H278:H280)</f>
        <v>0</v>
      </c>
    </row>
    <row r="282" spans="1:8" ht="25.05" customHeight="1" x14ac:dyDescent="0.25">
      <c r="A282" s="101" t="s">
        <v>368</v>
      </c>
      <c r="B282" s="79">
        <f>ROUNDDOWN(B277-B281,2)</f>
        <v>0</v>
      </c>
      <c r="C282" s="214" t="str">
        <f>IF((B282)=0,"",IF((B282)&lt;&gt;0,"Opo:n muutokset on täsmättävä kahden tilikauden välillä tapahtuneeseen muutokseen!"))</f>
        <v/>
      </c>
      <c r="D282" s="225">
        <f>ROUNDDOWN(D277-D281,2)</f>
        <v>0</v>
      </c>
      <c r="E282" s="17"/>
      <c r="F282" s="225">
        <f>ROUNDDOWN(F277-F281,2)</f>
        <v>0</v>
      </c>
      <c r="H282" s="225">
        <f>ROUNDDOWN(H277-H281,2)</f>
        <v>0</v>
      </c>
    </row>
    <row r="283" spans="1:8" ht="25.05" customHeight="1" x14ac:dyDescent="0.25">
      <c r="A283" s="121" t="s">
        <v>394</v>
      </c>
      <c r="B283" s="82"/>
      <c r="C283" s="44"/>
      <c r="D283" s="228"/>
      <c r="E283" s="14"/>
      <c r="F283" s="228"/>
      <c r="H283" s="228"/>
    </row>
    <row r="284" spans="1:8" ht="25.05" customHeight="1" x14ac:dyDescent="0.25">
      <c r="A284" s="99" t="s">
        <v>395</v>
      </c>
      <c r="B284" s="73"/>
      <c r="C284" s="44"/>
      <c r="D284" s="221"/>
      <c r="E284" s="14"/>
      <c r="F284" s="221"/>
      <c r="H284" s="221"/>
    </row>
    <row r="285" spans="1:8" ht="25.05" customHeight="1" x14ac:dyDescent="0.25">
      <c r="A285" s="99" t="s">
        <v>396</v>
      </c>
      <c r="B285" s="80"/>
      <c r="C285" s="44"/>
      <c r="D285" s="226"/>
      <c r="E285" s="20"/>
      <c r="F285" s="226"/>
      <c r="H285" s="226"/>
    </row>
    <row r="286" spans="1:8" ht="25.05" customHeight="1" x14ac:dyDescent="0.25">
      <c r="A286" s="123" t="s">
        <v>397</v>
      </c>
      <c r="B286" s="87">
        <f>B284-B285</f>
        <v>0</v>
      </c>
      <c r="C286" s="44"/>
      <c r="D286" s="233">
        <f>D284-D285</f>
        <v>0</v>
      </c>
      <c r="F286" s="233">
        <f>F284-F285</f>
        <v>0</v>
      </c>
      <c r="H286" s="233">
        <f>H284-H285</f>
        <v>0</v>
      </c>
    </row>
    <row r="287" spans="1:8" ht="25.05" customHeight="1" x14ac:dyDescent="0.25">
      <c r="A287" s="99" t="s">
        <v>398</v>
      </c>
      <c r="B287" s="80"/>
      <c r="C287" s="44"/>
      <c r="D287" s="226"/>
      <c r="F287" s="226"/>
      <c r="H287" s="226"/>
    </row>
    <row r="288" spans="1:8" ht="25.05" customHeight="1" x14ac:dyDescent="0.25">
      <c r="A288" s="99" t="s">
        <v>368</v>
      </c>
      <c r="B288" s="88">
        <f>ROUNDDOWN(IF(B286&gt;0,B286-B287,-B286-B287),2)</f>
        <v>0</v>
      </c>
      <c r="C288" s="44"/>
      <c r="D288" s="230">
        <f>ROUNDDOWN(IF(D286&gt;0,D286-D287,-D286-D287),2)</f>
        <v>0</v>
      </c>
      <c r="F288" s="230">
        <f>ROUNDDOWN(IF(F286&gt;0,F286-F287,-F286-F287),2)</f>
        <v>0</v>
      </c>
      <c r="H288" s="230">
        <f>ROUNDDOWN(IF(H286&gt;0,H286-H287,-H286-H287),2)</f>
        <v>0</v>
      </c>
    </row>
    <row r="289" spans="1:9" ht="25.05" customHeight="1" x14ac:dyDescent="0.25">
      <c r="A289" s="121" t="s">
        <v>399</v>
      </c>
      <c r="B289" s="82"/>
      <c r="C289" s="44"/>
      <c r="D289" s="44"/>
    </row>
    <row r="290" spans="1:9" ht="25.05" customHeight="1" x14ac:dyDescent="0.25">
      <c r="A290" s="103" t="s">
        <v>400</v>
      </c>
      <c r="B290" s="89">
        <f>B59+B103+B119+B135+B150+B166+B169+B199+B208+B214</f>
        <v>0</v>
      </c>
      <c r="C290" s="44"/>
      <c r="D290" s="44"/>
    </row>
    <row r="291" spans="1:9" ht="25.05" customHeight="1" x14ac:dyDescent="0.25">
      <c r="A291" s="103" t="s">
        <v>401</v>
      </c>
      <c r="B291" s="90">
        <f>B234</f>
        <v>0</v>
      </c>
      <c r="C291" s="44"/>
      <c r="D291" s="44"/>
    </row>
    <row r="292" spans="1:9" ht="25.05" customHeight="1" x14ac:dyDescent="0.25">
      <c r="A292" s="124" t="s">
        <v>368</v>
      </c>
      <c r="B292" s="84">
        <f>ROUNDDOWN(B290-B291,2)</f>
        <v>0</v>
      </c>
      <c r="C292" s="214" t="str">
        <f>IF((B292)=0,"",IF((B292)&lt;&gt;0,"Edellisten tilikausien jäämät on täsmättävä edellisen tilikauden taseen rahoitusasemaan!"))</f>
        <v/>
      </c>
      <c r="D292" s="44"/>
    </row>
    <row r="293" spans="1:9" ht="49.8" customHeight="1" x14ac:dyDescent="0.25">
      <c r="A293" s="47" t="s">
        <v>71</v>
      </c>
      <c r="B293" s="45"/>
      <c r="C293" s="69"/>
      <c r="D293" s="67"/>
      <c r="E293" s="44"/>
      <c r="F293" s="44"/>
    </row>
    <row r="294" spans="1:9" ht="88.2" customHeight="1" x14ac:dyDescent="0.25">
      <c r="A294" s="92"/>
      <c r="B294"/>
      <c r="C294"/>
      <c r="D294"/>
      <c r="E294" s="44"/>
      <c r="F294" s="44"/>
    </row>
    <row r="295" spans="1:9" x14ac:dyDescent="0.25">
      <c r="A295" s="45" t="s">
        <v>157</v>
      </c>
      <c r="B295" s="45"/>
      <c r="C295" s="69"/>
      <c r="D295" s="67"/>
      <c r="E295" s="44"/>
      <c r="F295" s="44"/>
    </row>
    <row r="296" spans="1:9" ht="47.4" customHeight="1" x14ac:dyDescent="0.25">
      <c r="A296" s="146" t="s">
        <v>402</v>
      </c>
      <c r="E296" s="44"/>
      <c r="F296" s="44"/>
    </row>
    <row r="297" spans="1:9" ht="103.8" customHeight="1" x14ac:dyDescent="0.25">
      <c r="A297" s="91" t="s">
        <v>406</v>
      </c>
      <c r="B297"/>
      <c r="C297"/>
      <c r="D297"/>
      <c r="E297" s="44"/>
      <c r="F297" s="44"/>
    </row>
    <row r="298" spans="1:9" ht="42.6" customHeight="1" x14ac:dyDescent="0.25">
      <c r="A298" s="146" t="s">
        <v>403</v>
      </c>
      <c r="B298" s="51"/>
      <c r="C298" s="51"/>
      <c r="D298" s="51"/>
      <c r="E298" s="51"/>
      <c r="F298" s="51"/>
      <c r="G298" s="51"/>
      <c r="H298" s="51"/>
      <c r="I298" s="51"/>
    </row>
    <row r="299" spans="1:9" ht="57.6" customHeight="1" x14ac:dyDescent="0.25">
      <c r="A299" s="91" t="s">
        <v>407</v>
      </c>
      <c r="B299"/>
      <c r="C299"/>
      <c r="D299"/>
      <c r="E299" s="69"/>
      <c r="F299" s="69"/>
    </row>
    <row r="300" spans="1:9" ht="37.200000000000003" customHeight="1" x14ac:dyDescent="0.25">
      <c r="A300" s="93" t="s">
        <v>404</v>
      </c>
      <c r="B300" s="45"/>
      <c r="C300" s="69"/>
      <c r="D300" s="67"/>
      <c r="E300" s="69"/>
      <c r="F300" s="69"/>
    </row>
  </sheetData>
  <sheetProtection algorithmName="SHA-512" hashValue="dG4Lxj+F/UaXHpV7DuHRkisk9xFQRlGKVJ0ikTIPd5mbnxoSpSoP0dI7SY5EJT55b2waD0SGc9EavxBmfarvhw==" saltValue="bWNwL+t/R4/cFWTyH5qMEw==" spinCount="100000" sheet="1" objects="1" scenarios="1"/>
  <dataValidations count="32">
    <dataValidation operator="notBetween" showInputMessage="1" showErrorMessage="1" prompt="Lisää tilikauden pituus kuukausina." sqref="A11" xr:uid="{B5DAD937-E5DF-471E-88C4-4DC5BE31E825}"/>
    <dataValidation allowBlank="1" showInputMessage="1" showErrorMessage="1" prompt="Täytä pinta-ala soluun E19." sqref="E144 G144 C144 I144" xr:uid="{07C1FA95-CD8C-45A7-A8D7-9C64BFA87DD3}"/>
    <dataValidation allowBlank="1" showInputMessage="1" showErrorMessage="1" promptTitle="Pakollinen syöttötieto" prompt="Syötä huoneistoala ja tilikauden pituus. " sqref="G13" xr:uid="{45E0C092-D790-427F-872B-BCB3661C7DBA}"/>
    <dataValidation allowBlank="1" showInputMessage="1" showErrorMessage="1" promptTitle="Ohje" prompt="Muista vähentää muihin kuluihin kohdistuneet vastiketuotot (k-vastike II, varautumiset), jos niitä ei ole kirjanpidossa eritelty. Jos yhteisö antaa ARAlle vuositiedot, on vuositiedoissa esitettyjen lukujen vastattava jälkilaskelman lukuja. " sqref="H19 F19 D19 B19" xr:uid="{AD3769FE-2FE1-4D7C-9DD1-A39322EC85C6}"/>
    <dataValidation allowBlank="1" showInputMessage="1" showErrorMessage="1" promptTitle="Kulujen syöttäminen" prompt="Kulut syötetään +merkkisenä. " sqref="H27 F27 D27 B27" xr:uid="{E8287A90-F57E-4737-9D68-788B5C34730E}"/>
    <dataValidation allowBlank="1" showInputMessage="1" showErrorMessage="1" promptTitle="Korjauskulut ja aktivoidut kulut" prompt="Korjaukset esitetään nettosummana +merkkisenä. Jos kuluja on aktivoitu taseeseen, esitetään aktivoidut kulut +merkkisenä alapuolella. (Korjauskulut + aktivoidut kulut = korjauksiin käytetyt rahavarat). Myynnit esitetään -merkkisenä. " sqref="H40 F40 D40 B40 H82 F82 D82 B82 D112 B112 F112 H112" xr:uid="{7C37E839-335B-4D06-B271-08E5820A926F}"/>
    <dataValidation allowBlank="1" showInputMessage="1" showErrorMessage="1" promptTitle="Vastikkeen tasaus" prompt="Koko yhteisön ja tasausryhmän laskelmassa ei esitetä vastikkeen tasaus -summaa, koska kaikki kulut ovat jaettu kohteille. " sqref="B99 D99 D116 B116 D132 B132 D147 B147 D163 B163" xr:uid="{6F61E583-41DB-438C-8C23-4D5004AF3A28}"/>
    <dataValidation allowBlank="1" showInputMessage="1" showErrorMessage="1" promptTitle="Vastikkeen tasaus" prompt="Esitetään summa, jonka kohde maksaaa muiden kohteiden kuluja (+merkkinen) tai vastaavasti saa hyvitystä muilta omiin kuluihinsa (-merkkinen). " sqref="H163 F163 H116 F116 F132 H132 F147 H147" xr:uid="{312A4374-753D-495A-BF8E-88DE9FAEFC99}"/>
    <dataValidation allowBlank="1" showInputMessage="1" showErrorMessage="1" promptTitle="Ohje" prompt="Varautumisten tuottoina esitetään summa, joka on todellisuudessa kertyn6yt vastikkeissa ja vuokrissa varautumisiin. Varautumisiin kerättävät vastikkee on esitettävä käyttövastikelaskelmassa. " sqref="H123 H107 F107 D107 B107 B123 D123 F123" xr:uid="{1199BB5C-EA96-4609-B2FC-70BC85BCDFC0}"/>
    <dataValidation allowBlank="1" showInputMessage="1" showErrorMessage="1" promptTitle="Jäämän kirjaaminen" prompt="Edellisen tilikauden jälkilaskelmasta &quot;investointien ja rahoituksen jäämä&quot;. " sqref="H169 F169 D169 B169" xr:uid="{118EB188-D5B2-4550-88A2-704C54E8C473}"/>
    <dataValidation allowBlank="1" showInputMessage="1" showErrorMessage="1" promptTitle="Aso-myynnit" prompt="Ainoastaan uusien huoneistojen sekä sellaisten huoneistojen myynnit, jotka myydään ensimmäistä kertaa asumisoikeuskäyttöön. " sqref="H173 F173 D173 B173" xr:uid="{8EA9CCC3-D6B9-4CAF-9B39-7FB13E63B736}"/>
    <dataValidation allowBlank="1" showInputMessage="1" showErrorMessage="1" promptTitle="Aso-myynnit" prompt="Esitetään vanhojen, olemassa olevien huoneistojen myynnit. Myynnit ja lunastukset voi esittää myös nettosummana esim. yhtiöille lunastetuissa asumisoikeuksissa. " sqref="H141 F141 D141 B141 B125 D125 F125 H125" xr:uid="{E2311C47-1080-47A1-A4F7-5D97FBFF5399}"/>
    <dataValidation allowBlank="1" showInputMessage="1" showErrorMessage="1" promptTitle="Ohje" prompt="Jos jakamattomat osingot sisältyvät lyhytaikaisiin velkoihin, ei niitä esitetä toiseen kertaan jakamattomissa osingoissa. _x000a_" sqref="H175 F175 D175 B175" xr:uid="{C403CA23-D95B-4DEE-9DC6-AAE2E04A47FA}"/>
    <dataValidation allowBlank="1" showInputMessage="1" showErrorMessage="1" promptTitle="Vuokravakuudet" prompt="Vuokravakuudet esitetään lyh.aikaisissa veloissa, jos ne on kirjanpidossa kirjattu lyh.aikaisiin. Jos kirjanpidossa pitkäaikaisissa veloissa, vakuudet esitet. j-laskelmassa muissa rahoitukseen vaikuttavissa tapahtumissa. " sqref="B232 B227" xr:uid="{A7057957-FABC-439D-863D-864437BC0390}"/>
    <dataValidation allowBlank="1" showInputMessage="1" showErrorMessage="1" promptTitle="Pakollinen syöttötieto" prompt="Laskelmassa on esitettävä myös edellisen tilikauden tilinpäätöksestä taseen rahoitusaseman luvut. " sqref="B231" xr:uid="{893F6F8F-B43A-47C8-875B-9EE3E33BE1F9}"/>
    <dataValidation allowBlank="1" showInputMessage="1" showErrorMessage="1" promptTitle="Tarkistuslaskelmat" prompt="Syötä tarkistuslaskelman luvut, koska tarkistuslaskelmat helpottavat laskelman laatimista ja myös virheiden löytymistä. " sqref="A235" xr:uid="{C85D7CCB-1210-4B6A-BA1C-07D87AAE74AA}"/>
    <dataValidation allowBlank="1" showInputMessage="1" showErrorMessage="1" promptTitle="Ohje" prompt="Luvut syötetään yhteisötason tilinpäätöksestä. " sqref="B237" xr:uid="{5A47547B-D866-4C02-AC92-790985F19947}"/>
    <dataValidation allowBlank="1" showInputMessage="1" showErrorMessage="1" promptTitle="Vuokravakuudet" prompt="Vuokravakuudet esitetään lyh.aikaissa veloissa taseen rahoitusasemassa, jos ne ovat kirjattu kirjanpidossa lyh.aikaisiin velkoihin. Jos ovat kirjattu pitkäaikaisiin, esitetään vuokravakuudet muissa rahoitukseen vaikuttavissa tapahtumissa. " sqref="B262 B265" xr:uid="{D2BF14B7-114B-4791-AE9B-C91315773055}"/>
    <dataValidation allowBlank="1" showInputMessage="1" showErrorMessage="1" promptTitle="Ohje" prompt="Syötä luvut. Tarkista, että luvut sisältyvät myös jälkilaskelmaan. " sqref="B279:B280 D279:D280 F279:F280 H279:H280" xr:uid="{1C1449B6-0E24-4B77-AF19-BC091A9366C6}"/>
    <dataValidation allowBlank="1" showInputMessage="1" showErrorMessage="1" promptTitle="Ohje" prompt="Syötä luvut. " sqref="B287 D287 F287 H287" xr:uid="{5DC71420-059F-4E74-924C-76117E21957D}"/>
    <dataValidation allowBlank="1" showInputMessage="1" showErrorMessage="1" promptTitle="Aso-myynnit" prompt="Esitetään vanhojen, olemassa olevien huoneistojen lunastukset. Myynnit ja lunastukset voi esittää myös nettosummana esim. yhtiöille lunastetuissa asumisoikeuksissa. " sqref="B145 D145 F145 H145" xr:uid="{AE09DDB4-9317-47B5-A5BC-EBF86A860D02}"/>
    <dataValidation allowBlank="1" showInputMessage="1" showErrorMessage="1" promptTitle="Ohje" prompt="Esim. vuokravakuudet, jos ne ovat kirjattu kirjanpidossa pitkäaikaisiin velkoihin ja esitetään jälkilaskelmassa &quot;muissa yhteisön rahoitukseen vaikuttavissa tapahtumissa&quot;. " sqref="B284 D284 F284 H284" xr:uid="{8DA0681F-389E-4122-A0CC-193A1B60D6A1}"/>
    <dataValidation allowBlank="1" showInputMessage="1" showErrorMessage="1" promptTitle="Kaavan tarkistus" prompt="Tarkista tarvittaessa laskukaava. Suojauksen voi avata salasanalla &quot;ara&quot;. _x000a_" sqref="H260 D260 F260" xr:uid="{597EAEA9-1440-4FF6-BF79-B90E407DDEF4}"/>
    <dataValidation allowBlank="1" showInputMessage="1" showErrorMessage="1" promptTitle="Kaavojen tarkistus" prompt="Tarkista tarvittaessa laskukaava. Suojauksen voi poistaa salasanalla &quot;ara&quot;. " sqref="B273 D273 F273 H273 B260" xr:uid="{EA074A4C-EEE7-4DC8-9BE6-E5346AFBA2F4}"/>
    <dataValidation allowBlank="1" showInputMessage="1" showErrorMessage="1" promptTitle="Pakollinen syöttötieto" prompt="Laskelma ei täsmää ilman edellisen tilikauden jäämiä. Alijäämät syötetään -merkkisenä ja ylijäämät +merkkisenä. " sqref="F59 H59 B59 D59 F103 H103 D103 B103" xr:uid="{90CAC82E-ED8A-4E95-A60D-458355EB66DB}"/>
    <dataValidation allowBlank="1" showInputMessage="1" showErrorMessage="1" promptTitle="Ohje" prompt="Jos kohde maksaa muiden kohteiden kuluja, esitetään se +merkkisenä, koska kaikki kulut esitetään +merkkisenä. Jos kohde saa hyvitystä omiin kuluihinsa muilta kohteilta, esitetään hyvitys -merkkisenä. " sqref="F86 H86 F99 H99" xr:uid="{69660779-E19E-4022-85C5-EB53A6BF10FD}"/>
    <dataValidation allowBlank="1" showInputMessage="1" showErrorMessage="1" promptTitle="Ruutujen kiinnitys" prompt="Ruudut ovat kiinnitetty B4-ruudusta. Ruutujen vapautus -ohjeistus löytyy ohjeista." sqref="B4" xr:uid="{3369B582-E879-4B2E-9FF6-77EB28D86FCF}"/>
    <dataValidation allowBlank="1" showInputMessage="1" showErrorMessage="1" promptTitle="Varautumisiin kerättävät varat" prompt="Jos käyttövastike II:n vastikkeisiin sisältyy varautumisiin kerättäviä vastikkeita, varautumisten osuuden voi esittää laskelmassa k-vastike II:n kuluina ja vastaavan summan varautumisten tuottoina. " sqref="H63 F63 D63 B63" xr:uid="{334C3E52-B193-4151-AF67-78F80A0B44D5}"/>
    <dataValidation allowBlank="1" showInputMessage="1" showErrorMessage="1" promptTitle="Ohje" prompt="Luvut syötetään tuloslaskelmasta. _x000a_ " sqref="D237 F237 H237" xr:uid="{737D4EEF-B3F4-4298-A10E-E7E324CC6CBD}"/>
    <dataValidation allowBlank="1" showInputMessage="1" showErrorMessage="1" promptTitle="Vuokravakuudet" prompt="Pitkäaikaisissa veloissa esitetään pääsääntöisest lainat. Jos vuokravakuudet on kirjattu pitkäaikaisiin, esitetään vuokravakuudet muissa rahoitukseen vaikuttavissa tapahtumissa. " sqref="D262 F262 H262" xr:uid="{72F6B66C-A4DD-4B0B-8A12-2663FA87F116}"/>
    <dataValidation allowBlank="1" showInputMessage="1" showErrorMessage="1" promptTitle="Kohteiden lisääminen" prompt="Muista tarkistaa kaavojen toimivuus, jos kopioit sarakkeen uuden kohteen esittämistä varten." sqref="H2" xr:uid="{19E9D4B2-FDD7-4DF2-810B-917375AF5415}"/>
    <dataValidation allowBlank="1" showInputMessage="1" showErrorMessage="1" promptTitle="Pinta-alakohtainen vastike" prompt="Syötä huoneistoala ja tilikauden pituus. " sqref="I13" xr:uid="{F0663FDC-982F-4BCD-8635-BFB7F7AB25E7}"/>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2" manualBreakCount="2">
    <brk id="187" max="8" man="1"/>
    <brk id="234" max="8" man="1"/>
  </rowBreaks>
  <colBreaks count="1" manualBreakCount="1">
    <brk id="5" max="297" man="1"/>
  </colBreaks>
  <ignoredErrors>
    <ignoredError sqref="C249 C260 C273 C282" formula="1"/>
    <ignoredError sqref="B278 D278 F278 H27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011F-51B2-4D5A-B90F-1568E14340E4}">
  <dimension ref="A1:B120"/>
  <sheetViews>
    <sheetView topLeftCell="A52" zoomScaleNormal="100" workbookViewId="0">
      <selection activeCell="B56" sqref="B56"/>
    </sheetView>
  </sheetViews>
  <sheetFormatPr defaultRowHeight="13.8" x14ac:dyDescent="0.25"/>
  <cols>
    <col min="1" max="1" width="45.453125" style="35" customWidth="1"/>
    <col min="2" max="2" width="86.1796875" style="27" customWidth="1"/>
  </cols>
  <sheetData>
    <row r="1" spans="1:2" ht="19.8" x14ac:dyDescent="0.25">
      <c r="A1" s="35" t="s">
        <v>96</v>
      </c>
      <c r="B1" s="38" t="s">
        <v>239</v>
      </c>
    </row>
    <row r="2" spans="1:2" ht="55.2" x14ac:dyDescent="0.25">
      <c r="A2" s="34" t="s">
        <v>425</v>
      </c>
      <c r="B2" s="32" t="s">
        <v>67</v>
      </c>
    </row>
    <row r="3" spans="1:2" ht="27.6" x14ac:dyDescent="0.25">
      <c r="A3" s="34" t="s">
        <v>82</v>
      </c>
      <c r="B3" s="32" t="s">
        <v>435</v>
      </c>
    </row>
    <row r="4" spans="1:2" ht="82.8" x14ac:dyDescent="0.25">
      <c r="A4" s="34" t="s">
        <v>102</v>
      </c>
      <c r="B4" s="257" t="s">
        <v>271</v>
      </c>
    </row>
    <row r="5" spans="1:2" ht="41.4" x14ac:dyDescent="0.25">
      <c r="A5" s="35" t="s">
        <v>241</v>
      </c>
      <c r="B5" s="27" t="s">
        <v>418</v>
      </c>
    </row>
    <row r="6" spans="1:2" ht="317.39999999999998" x14ac:dyDescent="0.25">
      <c r="A6" s="36" t="s">
        <v>83</v>
      </c>
      <c r="B6" s="32" t="s">
        <v>272</v>
      </c>
    </row>
    <row r="7" spans="1:2" x14ac:dyDescent="0.25">
      <c r="A7" s="33" t="s">
        <v>180</v>
      </c>
      <c r="B7" s="27" t="s">
        <v>181</v>
      </c>
    </row>
    <row r="8" spans="1:2" ht="41.4" x14ac:dyDescent="0.25">
      <c r="A8" s="259" t="s">
        <v>84</v>
      </c>
      <c r="B8" s="32" t="s">
        <v>105</v>
      </c>
    </row>
    <row r="9" spans="1:2" ht="69" x14ac:dyDescent="0.25">
      <c r="A9" s="33" t="s">
        <v>195</v>
      </c>
      <c r="B9" s="30" t="s">
        <v>196</v>
      </c>
    </row>
    <row r="10" spans="1:2" ht="41.4" x14ac:dyDescent="0.25">
      <c r="A10" s="35" t="s">
        <v>152</v>
      </c>
      <c r="B10" s="30" t="s">
        <v>419</v>
      </c>
    </row>
    <row r="11" spans="1:2" ht="55.2" x14ac:dyDescent="0.25">
      <c r="A11" s="35" t="s">
        <v>244</v>
      </c>
      <c r="B11" s="30" t="s">
        <v>273</v>
      </c>
    </row>
    <row r="12" spans="1:2" x14ac:dyDescent="0.25">
      <c r="A12" s="35" t="s">
        <v>111</v>
      </c>
      <c r="B12" s="30" t="s">
        <v>175</v>
      </c>
    </row>
    <row r="13" spans="1:2" ht="41.4" x14ac:dyDescent="0.25">
      <c r="A13" s="34" t="s">
        <v>76</v>
      </c>
      <c r="B13" s="32" t="s">
        <v>68</v>
      </c>
    </row>
    <row r="14" spans="1:2" ht="82.8" x14ac:dyDescent="0.25">
      <c r="A14" s="35" t="s">
        <v>263</v>
      </c>
      <c r="B14" s="30" t="s">
        <v>270</v>
      </c>
    </row>
    <row r="15" spans="1:2" ht="55.2" x14ac:dyDescent="0.25">
      <c r="A15" s="33" t="s">
        <v>189</v>
      </c>
      <c r="B15" s="30" t="s">
        <v>190</v>
      </c>
    </row>
    <row r="16" spans="1:2" ht="27.6" x14ac:dyDescent="0.25">
      <c r="A16" s="33" t="s">
        <v>146</v>
      </c>
      <c r="B16" s="27" t="s">
        <v>224</v>
      </c>
    </row>
    <row r="17" spans="1:2" ht="82.8" x14ac:dyDescent="0.25">
      <c r="A17" s="261" t="s">
        <v>413</v>
      </c>
      <c r="B17" s="262" t="s">
        <v>414</v>
      </c>
    </row>
    <row r="18" spans="1:2" ht="41.4" x14ac:dyDescent="0.25">
      <c r="A18" s="35" t="s">
        <v>452</v>
      </c>
      <c r="B18" s="29" t="s">
        <v>453</v>
      </c>
    </row>
    <row r="19" spans="1:2" ht="96.6" x14ac:dyDescent="0.25">
      <c r="A19" s="34" t="s">
        <v>50</v>
      </c>
      <c r="B19" s="32" t="s">
        <v>417</v>
      </c>
    </row>
    <row r="20" spans="1:2" ht="138" x14ac:dyDescent="0.25">
      <c r="A20" s="34" t="s">
        <v>448</v>
      </c>
      <c r="B20" s="269" t="s">
        <v>449</v>
      </c>
    </row>
    <row r="21" spans="1:2" ht="27.6" x14ac:dyDescent="0.25">
      <c r="A21" s="34" t="s">
        <v>81</v>
      </c>
      <c r="B21" s="32" t="s">
        <v>274</v>
      </c>
    </row>
    <row r="22" spans="1:2" x14ac:dyDescent="0.25">
      <c r="A22" s="35" t="s">
        <v>33</v>
      </c>
      <c r="B22" s="30" t="s">
        <v>179</v>
      </c>
    </row>
    <row r="23" spans="1:2" ht="110.4" x14ac:dyDescent="0.25">
      <c r="A23" s="35" t="s">
        <v>178</v>
      </c>
      <c r="B23" s="39" t="s">
        <v>420</v>
      </c>
    </row>
    <row r="24" spans="1:2" ht="82.8" x14ac:dyDescent="0.25">
      <c r="A24" s="33" t="s">
        <v>124</v>
      </c>
      <c r="B24" s="32" t="s">
        <v>198</v>
      </c>
    </row>
    <row r="25" spans="1:2" ht="41.4" x14ac:dyDescent="0.25">
      <c r="A25" s="34" t="s">
        <v>58</v>
      </c>
      <c r="B25" s="32" t="s">
        <v>277</v>
      </c>
    </row>
    <row r="26" spans="1:2" ht="27.6" x14ac:dyDescent="0.25">
      <c r="A26" s="33" t="s">
        <v>64</v>
      </c>
      <c r="B26" s="30" t="s">
        <v>278</v>
      </c>
    </row>
    <row r="27" spans="1:2" ht="69" x14ac:dyDescent="0.25">
      <c r="A27" s="35" t="s">
        <v>153</v>
      </c>
      <c r="B27" s="27" t="s">
        <v>213</v>
      </c>
    </row>
    <row r="28" spans="1:2" ht="41.4" x14ac:dyDescent="0.25">
      <c r="A28" s="35" t="s">
        <v>39</v>
      </c>
      <c r="B28" s="30" t="s">
        <v>279</v>
      </c>
    </row>
    <row r="29" spans="1:2" ht="41.4" x14ac:dyDescent="0.25">
      <c r="A29" s="35" t="s">
        <v>41</v>
      </c>
      <c r="B29" s="27" t="s">
        <v>42</v>
      </c>
    </row>
    <row r="30" spans="1:2" ht="96.6" x14ac:dyDescent="0.25">
      <c r="A30" s="35" t="s">
        <v>31</v>
      </c>
      <c r="B30" s="30" t="s">
        <v>164</v>
      </c>
    </row>
    <row r="31" spans="1:2" x14ac:dyDescent="0.25">
      <c r="A31" s="34" t="s">
        <v>98</v>
      </c>
      <c r="B31" s="263" t="s">
        <v>280</v>
      </c>
    </row>
    <row r="32" spans="1:2" x14ac:dyDescent="0.25">
      <c r="A32" s="34" t="s">
        <v>99</v>
      </c>
      <c r="B32" s="32" t="s">
        <v>100</v>
      </c>
    </row>
    <row r="33" spans="1:2" ht="82.8" x14ac:dyDescent="0.25">
      <c r="A33" s="35" t="s">
        <v>163</v>
      </c>
      <c r="B33" s="39" t="s">
        <v>421</v>
      </c>
    </row>
    <row r="34" spans="1:2" ht="41.4" x14ac:dyDescent="0.25">
      <c r="A34" s="33" t="s">
        <v>45</v>
      </c>
      <c r="B34" s="27" t="s">
        <v>210</v>
      </c>
    </row>
    <row r="35" spans="1:2" ht="27.6" x14ac:dyDescent="0.25">
      <c r="A35" s="33" t="s">
        <v>115</v>
      </c>
      <c r="B35" s="27" t="s">
        <v>205</v>
      </c>
    </row>
    <row r="36" spans="1:2" x14ac:dyDescent="0.25">
      <c r="A36" s="35" t="s">
        <v>275</v>
      </c>
      <c r="B36" s="39" t="s">
        <v>276</v>
      </c>
    </row>
    <row r="37" spans="1:2" ht="82.8" x14ac:dyDescent="0.25">
      <c r="A37" s="33" t="s">
        <v>199</v>
      </c>
      <c r="B37" s="30" t="s">
        <v>200</v>
      </c>
    </row>
    <row r="38" spans="1:2" ht="41.4" x14ac:dyDescent="0.25">
      <c r="A38" s="33" t="s">
        <v>79</v>
      </c>
      <c r="B38" s="27" t="s">
        <v>203</v>
      </c>
    </row>
    <row r="39" spans="1:2" ht="69" x14ac:dyDescent="0.25">
      <c r="A39" s="33" t="s">
        <v>72</v>
      </c>
      <c r="B39" s="27" t="s">
        <v>204</v>
      </c>
    </row>
    <row r="40" spans="1:2" ht="27.6" x14ac:dyDescent="0.25">
      <c r="A40" s="35" t="s">
        <v>251</v>
      </c>
      <c r="B40" s="30" t="s">
        <v>252</v>
      </c>
    </row>
    <row r="41" spans="1:2" ht="55.2" x14ac:dyDescent="0.25">
      <c r="A41" s="35" t="s">
        <v>265</v>
      </c>
      <c r="B41" s="30" t="s">
        <v>253</v>
      </c>
    </row>
    <row r="42" spans="1:2" ht="41.4" x14ac:dyDescent="0.25">
      <c r="A42" s="36" t="s">
        <v>77</v>
      </c>
      <c r="B42" s="32" t="s">
        <v>46</v>
      </c>
    </row>
    <row r="43" spans="1:2" ht="82.8" x14ac:dyDescent="0.25">
      <c r="A43" s="33" t="s">
        <v>260</v>
      </c>
      <c r="B43" s="32" t="s">
        <v>219</v>
      </c>
    </row>
    <row r="44" spans="1:2" ht="69" x14ac:dyDescent="0.25">
      <c r="A44" s="35" t="s">
        <v>247</v>
      </c>
      <c r="B44" s="257" t="s">
        <v>281</v>
      </c>
    </row>
    <row r="45" spans="1:2" ht="69" x14ac:dyDescent="0.25">
      <c r="A45" s="34" t="s">
        <v>455</v>
      </c>
      <c r="B45" s="32" t="s">
        <v>456</v>
      </c>
    </row>
    <row r="46" spans="1:2" ht="55.2" x14ac:dyDescent="0.25">
      <c r="A46" s="35" t="s">
        <v>168</v>
      </c>
      <c r="B46" s="27" t="s">
        <v>282</v>
      </c>
    </row>
    <row r="47" spans="1:2" ht="41.4" x14ac:dyDescent="0.25">
      <c r="A47" s="33" t="s">
        <v>193</v>
      </c>
      <c r="B47" s="30" t="s">
        <v>194</v>
      </c>
    </row>
    <row r="48" spans="1:2" ht="55.2" x14ac:dyDescent="0.25">
      <c r="A48" s="35" t="s">
        <v>166</v>
      </c>
      <c r="B48" s="257" t="s">
        <v>167</v>
      </c>
    </row>
    <row r="49" spans="1:2" ht="138" x14ac:dyDescent="0.25">
      <c r="A49" s="35" t="s">
        <v>165</v>
      </c>
      <c r="B49" s="27" t="s">
        <v>283</v>
      </c>
    </row>
    <row r="50" spans="1:2" ht="27.6" x14ac:dyDescent="0.25">
      <c r="A50" s="35" t="s">
        <v>119</v>
      </c>
      <c r="B50" s="27" t="s">
        <v>257</v>
      </c>
    </row>
    <row r="51" spans="1:2" ht="41.4" x14ac:dyDescent="0.25">
      <c r="A51" s="35" t="s">
        <v>62</v>
      </c>
      <c r="B51" s="27" t="s">
        <v>226</v>
      </c>
    </row>
    <row r="52" spans="1:2" ht="41.4" x14ac:dyDescent="0.25">
      <c r="A52" s="34" t="s">
        <v>85</v>
      </c>
      <c r="B52" s="32" t="s">
        <v>97</v>
      </c>
    </row>
    <row r="53" spans="1:2" ht="27.6" x14ac:dyDescent="0.25">
      <c r="A53" s="35" t="s">
        <v>240</v>
      </c>
      <c r="B53" s="30" t="s">
        <v>284</v>
      </c>
    </row>
    <row r="54" spans="1:2" ht="27.6" x14ac:dyDescent="0.25">
      <c r="A54" s="264" t="s">
        <v>103</v>
      </c>
      <c r="B54" s="32" t="s">
        <v>104</v>
      </c>
    </row>
    <row r="55" spans="1:2" ht="55.2" x14ac:dyDescent="0.25">
      <c r="A55" s="35" t="s">
        <v>34</v>
      </c>
      <c r="B55" s="27" t="s">
        <v>183</v>
      </c>
    </row>
    <row r="56" spans="1:2" x14ac:dyDescent="0.25">
      <c r="A56" s="284" t="s">
        <v>460</v>
      </c>
      <c r="B56" s="32" t="s">
        <v>461</v>
      </c>
    </row>
    <row r="57" spans="1:2" ht="27.6" x14ac:dyDescent="0.25">
      <c r="A57" s="33" t="s">
        <v>228</v>
      </c>
      <c r="B57" s="30" t="s">
        <v>229</v>
      </c>
    </row>
    <row r="58" spans="1:2" ht="82.8" x14ac:dyDescent="0.25">
      <c r="A58" s="33" t="s">
        <v>227</v>
      </c>
      <c r="B58" s="30" t="s">
        <v>427</v>
      </c>
    </row>
    <row r="59" spans="1:2" ht="27.6" x14ac:dyDescent="0.25">
      <c r="A59" s="33" t="s">
        <v>225</v>
      </c>
      <c r="B59" s="30" t="s">
        <v>433</v>
      </c>
    </row>
    <row r="60" spans="1:2" ht="55.2" x14ac:dyDescent="0.25">
      <c r="A60" s="35" t="s">
        <v>43</v>
      </c>
      <c r="B60" s="30" t="s">
        <v>185</v>
      </c>
    </row>
    <row r="61" spans="1:2" x14ac:dyDescent="0.25">
      <c r="A61" s="33" t="s">
        <v>0</v>
      </c>
      <c r="B61" s="29" t="s">
        <v>197</v>
      </c>
    </row>
    <row r="62" spans="1:2" ht="41.4" x14ac:dyDescent="0.25">
      <c r="A62" s="35" t="s">
        <v>12</v>
      </c>
      <c r="B62" s="27" t="s">
        <v>176</v>
      </c>
    </row>
    <row r="63" spans="1:2" ht="41.4" x14ac:dyDescent="0.25">
      <c r="A63" s="33" t="s">
        <v>230</v>
      </c>
      <c r="B63" s="30" t="s">
        <v>231</v>
      </c>
    </row>
    <row r="64" spans="1:2" ht="27.6" x14ac:dyDescent="0.25">
      <c r="A64" s="35" t="s">
        <v>138</v>
      </c>
      <c r="B64" s="30" t="s">
        <v>220</v>
      </c>
    </row>
    <row r="65" spans="1:2" ht="82.8" x14ac:dyDescent="0.25">
      <c r="A65" s="35" t="s">
        <v>245</v>
      </c>
      <c r="B65" s="29" t="s">
        <v>246</v>
      </c>
    </row>
    <row r="66" spans="1:2" x14ac:dyDescent="0.25">
      <c r="A66" s="34" t="s">
        <v>107</v>
      </c>
      <c r="B66" s="32" t="s">
        <v>287</v>
      </c>
    </row>
    <row r="67" spans="1:2" ht="55.2" x14ac:dyDescent="0.25">
      <c r="A67" s="35" t="s">
        <v>258</v>
      </c>
      <c r="B67" s="30" t="s">
        <v>422</v>
      </c>
    </row>
    <row r="68" spans="1:2" ht="69" x14ac:dyDescent="0.25">
      <c r="A68" s="35" t="s">
        <v>428</v>
      </c>
      <c r="B68" s="27" t="s">
        <v>429</v>
      </c>
    </row>
    <row r="69" spans="1:2" ht="41.4" x14ac:dyDescent="0.25">
      <c r="A69" s="35" t="s">
        <v>170</v>
      </c>
      <c r="B69" s="30" t="s">
        <v>171</v>
      </c>
    </row>
    <row r="70" spans="1:2" x14ac:dyDescent="0.25">
      <c r="A70" s="33" t="s">
        <v>206</v>
      </c>
      <c r="B70" s="30" t="s">
        <v>207</v>
      </c>
    </row>
    <row r="71" spans="1:2" ht="82.8" x14ac:dyDescent="0.25">
      <c r="A71" s="33" t="s">
        <v>259</v>
      </c>
      <c r="B71" s="32" t="s">
        <v>423</v>
      </c>
    </row>
    <row r="72" spans="1:2" x14ac:dyDescent="0.25">
      <c r="A72" s="35" t="s">
        <v>28</v>
      </c>
      <c r="B72" s="30" t="s">
        <v>216</v>
      </c>
    </row>
    <row r="73" spans="1:2" ht="27.6" x14ac:dyDescent="0.25">
      <c r="A73" s="35" t="s">
        <v>113</v>
      </c>
      <c r="B73" s="30" t="s">
        <v>184</v>
      </c>
    </row>
    <row r="74" spans="1:2" ht="41.4" x14ac:dyDescent="0.25">
      <c r="A74" s="35" t="s">
        <v>208</v>
      </c>
      <c r="B74" s="30" t="s">
        <v>209</v>
      </c>
    </row>
    <row r="75" spans="1:2" ht="41.4" x14ac:dyDescent="0.25">
      <c r="A75" s="35" t="s">
        <v>161</v>
      </c>
      <c r="B75" s="27" t="s">
        <v>446</v>
      </c>
    </row>
    <row r="76" spans="1:2" x14ac:dyDescent="0.25">
      <c r="A76" s="33" t="s">
        <v>191</v>
      </c>
      <c r="B76" s="30" t="s">
        <v>192</v>
      </c>
    </row>
    <row r="77" spans="1:2" ht="41.4" x14ac:dyDescent="0.25">
      <c r="A77" s="35" t="s">
        <v>266</v>
      </c>
      <c r="B77" s="27" t="s">
        <v>182</v>
      </c>
    </row>
    <row r="78" spans="1:2" ht="27.6" x14ac:dyDescent="0.25">
      <c r="A78" s="36" t="s">
        <v>78</v>
      </c>
      <c r="B78" s="32" t="s">
        <v>47</v>
      </c>
    </row>
    <row r="79" spans="1:2" ht="41.4" x14ac:dyDescent="0.25">
      <c r="A79" s="33" t="s">
        <v>125</v>
      </c>
      <c r="B79" s="30" t="s">
        <v>201</v>
      </c>
    </row>
    <row r="80" spans="1:2" ht="55.2" x14ac:dyDescent="0.25">
      <c r="A80" s="35" t="s">
        <v>37</v>
      </c>
      <c r="B80" s="30" t="s">
        <v>38</v>
      </c>
    </row>
    <row r="81" spans="1:2" ht="193.2" x14ac:dyDescent="0.25">
      <c r="A81" s="285" t="s">
        <v>359</v>
      </c>
      <c r="B81" s="32" t="s">
        <v>454</v>
      </c>
    </row>
    <row r="82" spans="1:2" ht="110.4" x14ac:dyDescent="0.25">
      <c r="A82" s="34" t="s">
        <v>101</v>
      </c>
      <c r="B82" s="32" t="s">
        <v>424</v>
      </c>
    </row>
    <row r="83" spans="1:2" ht="69" x14ac:dyDescent="0.25">
      <c r="A83" s="33" t="s">
        <v>30</v>
      </c>
      <c r="B83" s="30" t="s">
        <v>256</v>
      </c>
    </row>
    <row r="84" spans="1:2" ht="27.6" x14ac:dyDescent="0.25">
      <c r="A84" s="33" t="s">
        <v>65</v>
      </c>
      <c r="B84" s="30" t="s">
        <v>66</v>
      </c>
    </row>
    <row r="85" spans="1:2" ht="69" x14ac:dyDescent="0.25">
      <c r="A85" s="35" t="s">
        <v>162</v>
      </c>
      <c r="B85" s="30" t="s">
        <v>447</v>
      </c>
    </row>
    <row r="86" spans="1:2" ht="138" x14ac:dyDescent="0.25">
      <c r="A86" s="259" t="s">
        <v>430</v>
      </c>
      <c r="B86" s="32" t="s">
        <v>431</v>
      </c>
    </row>
    <row r="87" spans="1:2" ht="41.4" x14ac:dyDescent="0.25">
      <c r="A87" s="35" t="s">
        <v>44</v>
      </c>
      <c r="B87" s="27" t="s">
        <v>288</v>
      </c>
    </row>
    <row r="88" spans="1:2" ht="96.6" x14ac:dyDescent="0.25">
      <c r="A88" s="35" t="s">
        <v>267</v>
      </c>
      <c r="B88" s="30" t="s">
        <v>254</v>
      </c>
    </row>
    <row r="89" spans="1:2" ht="55.2" x14ac:dyDescent="0.25">
      <c r="A89" s="33" t="s">
        <v>49</v>
      </c>
      <c r="B89" s="30" t="s">
        <v>172</v>
      </c>
    </row>
    <row r="90" spans="1:2" ht="82.8" x14ac:dyDescent="0.25">
      <c r="A90" s="35" t="s">
        <v>40</v>
      </c>
      <c r="B90" s="27" t="s">
        <v>255</v>
      </c>
    </row>
    <row r="91" spans="1:2" ht="55.2" x14ac:dyDescent="0.25">
      <c r="A91" s="34" t="s">
        <v>457</v>
      </c>
      <c r="B91" s="32" t="s">
        <v>458</v>
      </c>
    </row>
    <row r="92" spans="1:2" ht="110.4" x14ac:dyDescent="0.25">
      <c r="A92" s="37" t="s">
        <v>159</v>
      </c>
      <c r="B92" s="30" t="s">
        <v>302</v>
      </c>
    </row>
    <row r="93" spans="1:2" ht="69" x14ac:dyDescent="0.25">
      <c r="A93" s="35" t="s">
        <v>137</v>
      </c>
      <c r="B93" s="30" t="s">
        <v>261</v>
      </c>
    </row>
    <row r="94" spans="1:2" ht="69" x14ac:dyDescent="0.25">
      <c r="A94" s="33" t="s">
        <v>144</v>
      </c>
      <c r="B94" s="32" t="s">
        <v>289</v>
      </c>
    </row>
    <row r="95" spans="1:2" ht="69" x14ac:dyDescent="0.25">
      <c r="A95" s="37" t="s">
        <v>27</v>
      </c>
      <c r="B95" s="39" t="s">
        <v>214</v>
      </c>
    </row>
    <row r="96" spans="1:2" ht="27.6" x14ac:dyDescent="0.25">
      <c r="A96" s="34" t="s">
        <v>268</v>
      </c>
      <c r="B96" s="32" t="s">
        <v>269</v>
      </c>
    </row>
    <row r="97" spans="1:2" ht="193.2" x14ac:dyDescent="0.25">
      <c r="A97" s="35" t="s">
        <v>236</v>
      </c>
      <c r="B97" s="30" t="s">
        <v>264</v>
      </c>
    </row>
    <row r="98" spans="1:2" x14ac:dyDescent="0.25">
      <c r="A98" s="35" t="s">
        <v>285</v>
      </c>
      <c r="B98" s="29" t="s">
        <v>286</v>
      </c>
    </row>
    <row r="99" spans="1:2" ht="27.6" x14ac:dyDescent="0.25">
      <c r="A99" s="35" t="s">
        <v>248</v>
      </c>
      <c r="B99" s="29" t="s">
        <v>169</v>
      </c>
    </row>
    <row r="100" spans="1:2" ht="165.6" x14ac:dyDescent="0.25">
      <c r="A100" s="35" t="s">
        <v>177</v>
      </c>
      <c r="B100" s="30" t="s">
        <v>250</v>
      </c>
    </row>
    <row r="101" spans="1:2" ht="27.6" x14ac:dyDescent="0.25">
      <c r="A101" s="35" t="s">
        <v>35</v>
      </c>
      <c r="B101" s="27" t="s">
        <v>36</v>
      </c>
    </row>
    <row r="102" spans="1:2" ht="55.2" x14ac:dyDescent="0.25">
      <c r="A102" s="35" t="s">
        <v>32</v>
      </c>
      <c r="B102" s="30" t="s">
        <v>249</v>
      </c>
    </row>
    <row r="103" spans="1:2" x14ac:dyDescent="0.25">
      <c r="A103" s="35" t="s">
        <v>51</v>
      </c>
      <c r="B103" s="27" t="s">
        <v>48</v>
      </c>
    </row>
    <row r="104" spans="1:2" ht="82.8" x14ac:dyDescent="0.25">
      <c r="A104" s="35" t="s">
        <v>173</v>
      </c>
      <c r="B104" s="30" t="s">
        <v>174</v>
      </c>
    </row>
    <row r="105" spans="1:2" ht="55.2" x14ac:dyDescent="0.25">
      <c r="A105" s="35" t="s">
        <v>450</v>
      </c>
      <c r="B105" s="27" t="s">
        <v>451</v>
      </c>
    </row>
    <row r="106" spans="1:2" ht="41.4" x14ac:dyDescent="0.25">
      <c r="A106" s="35" t="s">
        <v>145</v>
      </c>
      <c r="B106" s="27" t="s">
        <v>211</v>
      </c>
    </row>
    <row r="107" spans="1:2" ht="27.6" x14ac:dyDescent="0.25">
      <c r="A107" s="35" t="s">
        <v>222</v>
      </c>
      <c r="B107" s="39" t="s">
        <v>223</v>
      </c>
    </row>
    <row r="108" spans="1:2" ht="110.4" x14ac:dyDescent="0.25">
      <c r="A108" s="259" t="s">
        <v>80</v>
      </c>
      <c r="B108" s="32" t="s">
        <v>426</v>
      </c>
    </row>
    <row r="109" spans="1:2" ht="41.4" x14ac:dyDescent="0.25">
      <c r="A109" s="33" t="s">
        <v>141</v>
      </c>
      <c r="B109" s="32" t="s">
        <v>215</v>
      </c>
    </row>
    <row r="110" spans="1:2" ht="110.4" x14ac:dyDescent="0.25">
      <c r="A110" s="33" t="s">
        <v>133</v>
      </c>
      <c r="B110" s="32" t="s">
        <v>218</v>
      </c>
    </row>
    <row r="111" spans="1:2" ht="124.2" x14ac:dyDescent="0.25">
      <c r="A111" s="35" t="s">
        <v>11</v>
      </c>
      <c r="B111" s="30" t="s">
        <v>202</v>
      </c>
    </row>
    <row r="112" spans="1:2" ht="82.8" x14ac:dyDescent="0.25">
      <c r="A112" s="35" t="s">
        <v>75</v>
      </c>
      <c r="B112" s="27" t="s">
        <v>160</v>
      </c>
    </row>
    <row r="113" spans="1:2" ht="110.4" x14ac:dyDescent="0.25">
      <c r="A113" s="34" t="s">
        <v>436</v>
      </c>
      <c r="B113" s="32" t="s">
        <v>437</v>
      </c>
    </row>
    <row r="114" spans="1:2" s="256" customFormat="1" ht="55.2" x14ac:dyDescent="0.25">
      <c r="A114" s="35" t="s">
        <v>262</v>
      </c>
      <c r="B114" s="27" t="s">
        <v>221</v>
      </c>
    </row>
    <row r="115" spans="1:2" s="256" customFormat="1" ht="41.4" x14ac:dyDescent="0.25">
      <c r="A115" s="35" t="s">
        <v>243</v>
      </c>
      <c r="B115" s="30" t="s">
        <v>242</v>
      </c>
    </row>
    <row r="116" spans="1:2" s="256" customFormat="1" x14ac:dyDescent="0.25">
      <c r="A116" s="33" t="s">
        <v>186</v>
      </c>
      <c r="B116" s="30" t="s">
        <v>187</v>
      </c>
    </row>
    <row r="117" spans="1:2" s="256" customFormat="1" ht="27.6" x14ac:dyDescent="0.25">
      <c r="A117" s="33" t="s">
        <v>290</v>
      </c>
      <c r="B117" s="30" t="s">
        <v>188</v>
      </c>
    </row>
    <row r="118" spans="1:2" s="256" customFormat="1" ht="55.2" x14ac:dyDescent="0.25">
      <c r="A118" s="35" t="s">
        <v>17</v>
      </c>
      <c r="B118" s="27" t="s">
        <v>212</v>
      </c>
    </row>
    <row r="119" spans="1:2" s="256" customFormat="1" x14ac:dyDescent="0.25">
      <c r="A119" s="35" t="s">
        <v>29</v>
      </c>
      <c r="B119" s="30" t="s">
        <v>217</v>
      </c>
    </row>
    <row r="120" spans="1:2" x14ac:dyDescent="0.25">
      <c r="A120" s="33"/>
      <c r="B120" s="30"/>
    </row>
  </sheetData>
  <sortState xmlns:xlrd2="http://schemas.microsoft.com/office/spreadsheetml/2017/richdata2" ref="A3:B110">
    <sortCondition ref="A2:A110"/>
  </sortState>
  <pageMargins left="0.7" right="0.7" top="0.75" bottom="0.75" header="0.3" footer="0.3"/>
  <pageSetup paperSize="9" scale="55"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761A-0825-494F-BC92-34FDCDC0C98B}">
  <dimension ref="A1:B137"/>
  <sheetViews>
    <sheetView zoomScaleNormal="100" workbookViewId="0">
      <selection activeCell="B59" sqref="B59"/>
    </sheetView>
  </sheetViews>
  <sheetFormatPr defaultColWidth="9.1796875" defaultRowHeight="13.8" x14ac:dyDescent="0.25"/>
  <cols>
    <col min="1" max="1" width="51.81640625" style="35" customWidth="1"/>
    <col min="2" max="2" width="86.1796875" style="27" customWidth="1"/>
    <col min="3" max="16384" width="9.1796875" style="256"/>
  </cols>
  <sheetData>
    <row r="1" spans="1:2" ht="19.8" x14ac:dyDescent="0.25">
      <c r="A1" s="268" t="s">
        <v>96</v>
      </c>
      <c r="B1" s="38" t="s">
        <v>291</v>
      </c>
    </row>
    <row r="2" spans="1:2" ht="41.4" x14ac:dyDescent="0.25">
      <c r="A2" s="34" t="s">
        <v>425</v>
      </c>
      <c r="B2" s="32" t="s">
        <v>67</v>
      </c>
    </row>
    <row r="3" spans="1:2" ht="27.6" x14ac:dyDescent="0.25">
      <c r="A3" s="34" t="s">
        <v>82</v>
      </c>
      <c r="B3" s="32" t="s">
        <v>435</v>
      </c>
    </row>
    <row r="4" spans="1:2" ht="82.8" x14ac:dyDescent="0.25">
      <c r="A4" s="34" t="s">
        <v>102</v>
      </c>
      <c r="B4" s="257" t="s">
        <v>271</v>
      </c>
    </row>
    <row r="5" spans="1:2" ht="41.4" x14ac:dyDescent="0.25">
      <c r="A5" s="35" t="s">
        <v>241</v>
      </c>
      <c r="B5" s="27" t="s">
        <v>418</v>
      </c>
    </row>
    <row r="6" spans="1:2" ht="179.4" x14ac:dyDescent="0.25">
      <c r="A6" s="258" t="s">
        <v>292</v>
      </c>
      <c r="B6" s="257" t="s">
        <v>293</v>
      </c>
    </row>
    <row r="7" spans="1:2" x14ac:dyDescent="0.25">
      <c r="A7" s="33" t="s">
        <v>180</v>
      </c>
      <c r="B7" s="27" t="s">
        <v>181</v>
      </c>
    </row>
    <row r="8" spans="1:2" ht="96.6" x14ac:dyDescent="0.25">
      <c r="A8" s="259" t="s">
        <v>84</v>
      </c>
      <c r="B8" s="257" t="s">
        <v>297</v>
      </c>
    </row>
    <row r="9" spans="1:2" ht="69" x14ac:dyDescent="0.25">
      <c r="A9" s="28" t="s">
        <v>300</v>
      </c>
      <c r="B9" s="260" t="s">
        <v>235</v>
      </c>
    </row>
    <row r="10" spans="1:2" ht="69" x14ac:dyDescent="0.25">
      <c r="A10" s="33" t="s">
        <v>195</v>
      </c>
      <c r="B10" s="30" t="s">
        <v>196</v>
      </c>
    </row>
    <row r="11" spans="1:2" ht="41.4" x14ac:dyDescent="0.25">
      <c r="A11" s="35" t="s">
        <v>152</v>
      </c>
      <c r="B11" s="30" t="s">
        <v>419</v>
      </c>
    </row>
    <row r="12" spans="1:2" ht="41.4" x14ac:dyDescent="0.25">
      <c r="A12" s="33" t="s">
        <v>298</v>
      </c>
      <c r="B12" s="257" t="s">
        <v>299</v>
      </c>
    </row>
    <row r="13" spans="1:2" ht="55.2" x14ac:dyDescent="0.25">
      <c r="A13" s="35" t="s">
        <v>244</v>
      </c>
      <c r="B13" s="30" t="s">
        <v>273</v>
      </c>
    </row>
    <row r="14" spans="1:2" x14ac:dyDescent="0.25">
      <c r="A14" s="35" t="s">
        <v>111</v>
      </c>
      <c r="B14" s="30" t="s">
        <v>175</v>
      </c>
    </row>
    <row r="15" spans="1:2" ht="82.8" x14ac:dyDescent="0.25">
      <c r="A15" s="35" t="s">
        <v>263</v>
      </c>
      <c r="B15" s="30" t="s">
        <v>270</v>
      </c>
    </row>
    <row r="16" spans="1:2" ht="55.2" x14ac:dyDescent="0.25">
      <c r="A16" s="33" t="s">
        <v>189</v>
      </c>
      <c r="B16" s="30" t="s">
        <v>190</v>
      </c>
    </row>
    <row r="17" spans="1:2" x14ac:dyDescent="0.25">
      <c r="A17" s="33" t="s">
        <v>146</v>
      </c>
      <c r="B17" s="27" t="s">
        <v>224</v>
      </c>
    </row>
    <row r="18" spans="1:2" ht="82.8" x14ac:dyDescent="0.25">
      <c r="A18" s="261" t="s">
        <v>413</v>
      </c>
      <c r="B18" s="262" t="s">
        <v>414</v>
      </c>
    </row>
    <row r="19" spans="1:2" ht="41.4" x14ac:dyDescent="0.25">
      <c r="A19" s="35" t="s">
        <v>452</v>
      </c>
      <c r="B19" s="29" t="s">
        <v>453</v>
      </c>
    </row>
    <row r="20" spans="1:2" ht="96.6" x14ac:dyDescent="0.25">
      <c r="A20" s="34" t="s">
        <v>50</v>
      </c>
      <c r="B20" s="32" t="s">
        <v>417</v>
      </c>
    </row>
    <row r="21" spans="1:2" ht="138" x14ac:dyDescent="0.25">
      <c r="A21" s="34" t="s">
        <v>448</v>
      </c>
      <c r="B21" s="270" t="s">
        <v>449</v>
      </c>
    </row>
    <row r="22" spans="1:2" ht="27.6" x14ac:dyDescent="0.25">
      <c r="A22" s="34" t="s">
        <v>81</v>
      </c>
      <c r="B22" s="32" t="s">
        <v>274</v>
      </c>
    </row>
    <row r="23" spans="1:2" x14ac:dyDescent="0.25">
      <c r="A23" s="35" t="s">
        <v>33</v>
      </c>
      <c r="B23" s="30" t="s">
        <v>179</v>
      </c>
    </row>
    <row r="24" spans="1:2" ht="110.4" x14ac:dyDescent="0.25">
      <c r="A24" s="35" t="s">
        <v>178</v>
      </c>
      <c r="B24" s="39" t="s">
        <v>420</v>
      </c>
    </row>
    <row r="25" spans="1:2" ht="82.8" x14ac:dyDescent="0.25">
      <c r="A25" s="33" t="s">
        <v>124</v>
      </c>
      <c r="B25" s="32" t="s">
        <v>198</v>
      </c>
    </row>
    <row r="26" spans="1:2" ht="41.4" x14ac:dyDescent="0.25">
      <c r="A26" s="34" t="s">
        <v>58</v>
      </c>
      <c r="B26" s="32" t="s">
        <v>277</v>
      </c>
    </row>
    <row r="27" spans="1:2" ht="27.6" x14ac:dyDescent="0.25">
      <c r="A27" s="33" t="s">
        <v>64</v>
      </c>
      <c r="B27" s="30" t="s">
        <v>278</v>
      </c>
    </row>
    <row r="28" spans="1:2" ht="69" x14ac:dyDescent="0.25">
      <c r="A28" s="35" t="s">
        <v>153</v>
      </c>
      <c r="B28" s="27" t="s">
        <v>213</v>
      </c>
    </row>
    <row r="29" spans="1:2" ht="69" x14ac:dyDescent="0.25">
      <c r="A29" s="34" t="s">
        <v>295</v>
      </c>
      <c r="B29" s="257" t="s">
        <v>294</v>
      </c>
    </row>
    <row r="30" spans="1:2" ht="124.2" x14ac:dyDescent="0.25">
      <c r="A30" s="28" t="s">
        <v>237</v>
      </c>
      <c r="B30" s="30" t="s">
        <v>238</v>
      </c>
    </row>
    <row r="31" spans="1:2" ht="41.4" x14ac:dyDescent="0.25">
      <c r="A31" s="35" t="s">
        <v>39</v>
      </c>
      <c r="B31" s="30" t="s">
        <v>279</v>
      </c>
    </row>
    <row r="32" spans="1:2" ht="41.4" x14ac:dyDescent="0.25">
      <c r="A32" s="35" t="s">
        <v>41</v>
      </c>
      <c r="B32" s="27" t="s">
        <v>42</v>
      </c>
    </row>
    <row r="33" spans="1:2" ht="96.6" x14ac:dyDescent="0.25">
      <c r="A33" s="35" t="s">
        <v>31</v>
      </c>
      <c r="B33" s="30" t="s">
        <v>164</v>
      </c>
    </row>
    <row r="34" spans="1:2" x14ac:dyDescent="0.25">
      <c r="A34" s="34" t="s">
        <v>98</v>
      </c>
      <c r="B34" s="263" t="s">
        <v>280</v>
      </c>
    </row>
    <row r="35" spans="1:2" x14ac:dyDescent="0.25">
      <c r="A35" s="34" t="s">
        <v>99</v>
      </c>
      <c r="B35" s="32" t="s">
        <v>100</v>
      </c>
    </row>
    <row r="36" spans="1:2" ht="82.8" x14ac:dyDescent="0.25">
      <c r="A36" s="35" t="s">
        <v>163</v>
      </c>
      <c r="B36" s="39" t="s">
        <v>421</v>
      </c>
    </row>
    <row r="37" spans="1:2" ht="41.4" x14ac:dyDescent="0.25">
      <c r="A37" s="33" t="s">
        <v>45</v>
      </c>
      <c r="B37" s="27" t="s">
        <v>210</v>
      </c>
    </row>
    <row r="38" spans="1:2" ht="27.6" x14ac:dyDescent="0.25">
      <c r="A38" s="33" t="s">
        <v>115</v>
      </c>
      <c r="B38" s="27" t="s">
        <v>205</v>
      </c>
    </row>
    <row r="39" spans="1:2" x14ac:dyDescent="0.25">
      <c r="A39" s="35" t="s">
        <v>275</v>
      </c>
      <c r="B39" s="39" t="s">
        <v>276</v>
      </c>
    </row>
    <row r="40" spans="1:2" ht="82.8" x14ac:dyDescent="0.25">
      <c r="A40" s="33" t="s">
        <v>199</v>
      </c>
      <c r="B40" s="30" t="s">
        <v>200</v>
      </c>
    </row>
    <row r="41" spans="1:2" ht="41.4" x14ac:dyDescent="0.25">
      <c r="A41" s="33" t="s">
        <v>79</v>
      </c>
      <c r="B41" s="27" t="s">
        <v>203</v>
      </c>
    </row>
    <row r="42" spans="1:2" ht="69" x14ac:dyDescent="0.25">
      <c r="A42" s="33" t="s">
        <v>72</v>
      </c>
      <c r="B42" s="27" t="s">
        <v>204</v>
      </c>
    </row>
    <row r="43" spans="1:2" ht="27.6" x14ac:dyDescent="0.25">
      <c r="A43" s="35" t="s">
        <v>251</v>
      </c>
      <c r="B43" s="30" t="s">
        <v>252</v>
      </c>
    </row>
    <row r="44" spans="1:2" ht="55.2" x14ac:dyDescent="0.25">
      <c r="A44" s="35" t="s">
        <v>265</v>
      </c>
      <c r="B44" s="30" t="s">
        <v>253</v>
      </c>
    </row>
    <row r="45" spans="1:2" ht="41.4" x14ac:dyDescent="0.25">
      <c r="A45" s="36" t="s">
        <v>77</v>
      </c>
      <c r="B45" s="32" t="s">
        <v>46</v>
      </c>
    </row>
    <row r="46" spans="1:2" ht="82.8" x14ac:dyDescent="0.25">
      <c r="A46" s="33" t="s">
        <v>260</v>
      </c>
      <c r="B46" s="32" t="s">
        <v>219</v>
      </c>
    </row>
    <row r="47" spans="1:2" ht="69" x14ac:dyDescent="0.25">
      <c r="A47" s="35" t="s">
        <v>247</v>
      </c>
      <c r="B47" s="257" t="s">
        <v>281</v>
      </c>
    </row>
    <row r="48" spans="1:2" ht="69" x14ac:dyDescent="0.25">
      <c r="A48" s="34" t="s">
        <v>455</v>
      </c>
      <c r="B48" s="32" t="s">
        <v>456</v>
      </c>
    </row>
    <row r="49" spans="1:2" ht="55.2" x14ac:dyDescent="0.25">
      <c r="A49" s="35" t="s">
        <v>168</v>
      </c>
      <c r="B49" s="27" t="s">
        <v>282</v>
      </c>
    </row>
    <row r="50" spans="1:2" ht="41.4" x14ac:dyDescent="0.25">
      <c r="A50" s="33" t="s">
        <v>193</v>
      </c>
      <c r="B50" s="30" t="s">
        <v>194</v>
      </c>
    </row>
    <row r="51" spans="1:2" ht="55.2" x14ac:dyDescent="0.25">
      <c r="A51" s="35" t="s">
        <v>166</v>
      </c>
      <c r="B51" s="257" t="s">
        <v>167</v>
      </c>
    </row>
    <row r="52" spans="1:2" ht="138" x14ac:dyDescent="0.25">
      <c r="A52" s="35" t="s">
        <v>165</v>
      </c>
      <c r="B52" s="27" t="s">
        <v>283</v>
      </c>
    </row>
    <row r="53" spans="1:2" ht="27.6" x14ac:dyDescent="0.25">
      <c r="A53" s="35" t="s">
        <v>119</v>
      </c>
      <c r="B53" s="27" t="s">
        <v>257</v>
      </c>
    </row>
    <row r="54" spans="1:2" ht="41.4" x14ac:dyDescent="0.25">
      <c r="A54" s="35" t="s">
        <v>62</v>
      </c>
      <c r="B54" s="27" t="s">
        <v>226</v>
      </c>
    </row>
    <row r="55" spans="1:2" ht="41.4" x14ac:dyDescent="0.25">
      <c r="A55" s="34" t="s">
        <v>85</v>
      </c>
      <c r="B55" s="32" t="s">
        <v>97</v>
      </c>
    </row>
    <row r="56" spans="1:2" customFormat="1" ht="27.6" x14ac:dyDescent="0.25">
      <c r="A56" s="35" t="s">
        <v>240</v>
      </c>
      <c r="B56" s="27" t="s">
        <v>284</v>
      </c>
    </row>
    <row r="57" spans="1:2" customFormat="1" x14ac:dyDescent="0.25">
      <c r="A57" s="264" t="s">
        <v>103</v>
      </c>
      <c r="B57" s="32" t="s">
        <v>104</v>
      </c>
    </row>
    <row r="58" spans="1:2" ht="55.2" x14ac:dyDescent="0.25">
      <c r="A58" s="35" t="s">
        <v>34</v>
      </c>
      <c r="B58" s="27" t="s">
        <v>183</v>
      </c>
    </row>
    <row r="59" spans="1:2" x14ac:dyDescent="0.25">
      <c r="A59" s="284" t="s">
        <v>459</v>
      </c>
      <c r="B59" s="32" t="s">
        <v>461</v>
      </c>
    </row>
    <row r="60" spans="1:2" ht="55.2" x14ac:dyDescent="0.25">
      <c r="A60" s="35" t="s">
        <v>43</v>
      </c>
      <c r="B60" s="30" t="s">
        <v>185</v>
      </c>
    </row>
    <row r="61" spans="1:2" x14ac:dyDescent="0.25">
      <c r="A61" s="33" t="s">
        <v>0</v>
      </c>
      <c r="B61" s="29" t="s">
        <v>197</v>
      </c>
    </row>
    <row r="62" spans="1:2" ht="41.4" x14ac:dyDescent="0.25">
      <c r="A62" s="35" t="s">
        <v>12</v>
      </c>
      <c r="B62" s="27" t="s">
        <v>176</v>
      </c>
    </row>
    <row r="63" spans="1:2" ht="41.4" x14ac:dyDescent="0.25">
      <c r="A63" s="33" t="s">
        <v>230</v>
      </c>
      <c r="B63" s="30" t="s">
        <v>231</v>
      </c>
    </row>
    <row r="64" spans="1:2" ht="27.6" x14ac:dyDescent="0.25">
      <c r="A64" s="35" t="s">
        <v>138</v>
      </c>
      <c r="B64" s="30" t="s">
        <v>220</v>
      </c>
    </row>
    <row r="65" spans="1:2" ht="82.8" x14ac:dyDescent="0.25">
      <c r="A65" s="35" t="s">
        <v>245</v>
      </c>
      <c r="B65" s="29" t="s">
        <v>246</v>
      </c>
    </row>
    <row r="66" spans="1:2" x14ac:dyDescent="0.25">
      <c r="A66" s="34" t="s">
        <v>107</v>
      </c>
      <c r="B66" s="32" t="s">
        <v>287</v>
      </c>
    </row>
    <row r="67" spans="1:2" ht="55.2" x14ac:dyDescent="0.25">
      <c r="A67" s="35" t="s">
        <v>258</v>
      </c>
      <c r="B67" s="30" t="s">
        <v>422</v>
      </c>
    </row>
    <row r="68" spans="1:2" ht="69" x14ac:dyDescent="0.25">
      <c r="A68" s="35" t="s">
        <v>428</v>
      </c>
      <c r="B68" s="27" t="s">
        <v>432</v>
      </c>
    </row>
    <row r="69" spans="1:2" ht="41.4" x14ac:dyDescent="0.25">
      <c r="A69" s="35" t="s">
        <v>170</v>
      </c>
      <c r="B69" s="30" t="s">
        <v>171</v>
      </c>
    </row>
    <row r="70" spans="1:2" x14ac:dyDescent="0.25">
      <c r="A70" s="33" t="s">
        <v>206</v>
      </c>
      <c r="B70" s="30" t="s">
        <v>207</v>
      </c>
    </row>
    <row r="71" spans="1:2" ht="82.8" x14ac:dyDescent="0.25">
      <c r="A71" s="33" t="s">
        <v>259</v>
      </c>
      <c r="B71" s="32" t="s">
        <v>423</v>
      </c>
    </row>
    <row r="72" spans="1:2" x14ac:dyDescent="0.25">
      <c r="A72" s="35" t="s">
        <v>28</v>
      </c>
      <c r="B72" s="30" t="s">
        <v>216</v>
      </c>
    </row>
    <row r="73" spans="1:2" ht="27.6" x14ac:dyDescent="0.25">
      <c r="A73" s="35" t="s">
        <v>113</v>
      </c>
      <c r="B73" s="30" t="s">
        <v>184</v>
      </c>
    </row>
    <row r="74" spans="1:2" ht="54.6" customHeight="1" x14ac:dyDescent="0.25">
      <c r="A74" s="35" t="s">
        <v>208</v>
      </c>
      <c r="B74" s="30" t="s">
        <v>209</v>
      </c>
    </row>
    <row r="75" spans="1:2" ht="41.4" x14ac:dyDescent="0.25">
      <c r="A75" s="35" t="s">
        <v>161</v>
      </c>
      <c r="B75" s="27" t="s">
        <v>446</v>
      </c>
    </row>
    <row r="76" spans="1:2" x14ac:dyDescent="0.25">
      <c r="A76" s="33" t="s">
        <v>191</v>
      </c>
      <c r="B76" s="30" t="s">
        <v>192</v>
      </c>
    </row>
    <row r="77" spans="1:2" ht="27.6" x14ac:dyDescent="0.25">
      <c r="A77" s="35" t="s">
        <v>266</v>
      </c>
      <c r="B77" s="27" t="s">
        <v>182</v>
      </c>
    </row>
    <row r="78" spans="1:2" ht="27.6" x14ac:dyDescent="0.25">
      <c r="A78" s="36" t="s">
        <v>78</v>
      </c>
      <c r="B78" s="32" t="s">
        <v>47</v>
      </c>
    </row>
    <row r="79" spans="1:2" ht="41.4" x14ac:dyDescent="0.25">
      <c r="A79" s="33" t="s">
        <v>125</v>
      </c>
      <c r="B79" s="30" t="s">
        <v>201</v>
      </c>
    </row>
    <row r="80" spans="1:2" ht="55.2" x14ac:dyDescent="0.25">
      <c r="A80" s="35" t="s">
        <v>37</v>
      </c>
      <c r="B80" s="30" t="s">
        <v>38</v>
      </c>
    </row>
    <row r="81" spans="1:2" ht="193.2" x14ac:dyDescent="0.25">
      <c r="A81" s="285" t="s">
        <v>359</v>
      </c>
      <c r="B81" s="32" t="s">
        <v>454</v>
      </c>
    </row>
    <row r="82" spans="1:2" ht="110.4" x14ac:dyDescent="0.25">
      <c r="A82" s="34" t="s">
        <v>101</v>
      </c>
      <c r="B82" s="32" t="s">
        <v>424</v>
      </c>
    </row>
    <row r="83" spans="1:2" ht="69" x14ac:dyDescent="0.25">
      <c r="A83" s="33" t="s">
        <v>30</v>
      </c>
      <c r="B83" s="30" t="s">
        <v>256</v>
      </c>
    </row>
    <row r="84" spans="1:2" ht="27.6" x14ac:dyDescent="0.25">
      <c r="A84" s="33" t="s">
        <v>65</v>
      </c>
      <c r="B84" s="30" t="s">
        <v>66</v>
      </c>
    </row>
    <row r="85" spans="1:2" ht="82.8" x14ac:dyDescent="0.25">
      <c r="A85" s="31" t="s">
        <v>232</v>
      </c>
      <c r="B85" s="30" t="s">
        <v>233</v>
      </c>
    </row>
    <row r="86" spans="1:2" ht="55.2" x14ac:dyDescent="0.25">
      <c r="A86" s="28" t="s">
        <v>234</v>
      </c>
      <c r="B86" s="30" t="s">
        <v>439</v>
      </c>
    </row>
    <row r="87" spans="1:2" ht="41.4" x14ac:dyDescent="0.25">
      <c r="A87" s="35" t="s">
        <v>438</v>
      </c>
      <c r="B87" s="32" t="s">
        <v>440</v>
      </c>
    </row>
    <row r="88" spans="1:2" ht="138" x14ac:dyDescent="0.25">
      <c r="A88" s="259" t="s">
        <v>430</v>
      </c>
      <c r="B88" s="32" t="s">
        <v>431</v>
      </c>
    </row>
    <row r="89" spans="1:2" ht="41.4" x14ac:dyDescent="0.25">
      <c r="A89" s="35" t="s">
        <v>44</v>
      </c>
      <c r="B89" s="27" t="s">
        <v>288</v>
      </c>
    </row>
    <row r="90" spans="1:2" ht="96.6" x14ac:dyDescent="0.25">
      <c r="A90" s="35" t="s">
        <v>267</v>
      </c>
      <c r="B90" s="30" t="s">
        <v>254</v>
      </c>
    </row>
    <row r="91" spans="1:2" ht="55.2" x14ac:dyDescent="0.25">
      <c r="A91" s="33" t="s">
        <v>49</v>
      </c>
      <c r="B91" s="30" t="s">
        <v>172</v>
      </c>
    </row>
    <row r="92" spans="1:2" ht="82.8" x14ac:dyDescent="0.25">
      <c r="A92" s="35" t="s">
        <v>40</v>
      </c>
      <c r="B92" s="27" t="s">
        <v>255</v>
      </c>
    </row>
    <row r="93" spans="1:2" ht="27.6" x14ac:dyDescent="0.25">
      <c r="A93" s="33" t="s">
        <v>445</v>
      </c>
      <c r="B93" s="30" t="s">
        <v>433</v>
      </c>
    </row>
    <row r="94" spans="1:2" ht="55.2" x14ac:dyDescent="0.25">
      <c r="A94" s="34" t="s">
        <v>457</v>
      </c>
      <c r="B94" s="32" t="s">
        <v>458</v>
      </c>
    </row>
    <row r="95" spans="1:2" ht="110.4" x14ac:dyDescent="0.25">
      <c r="A95" s="37" t="s">
        <v>159</v>
      </c>
      <c r="B95" s="30" t="s">
        <v>301</v>
      </c>
    </row>
    <row r="96" spans="1:2" ht="69" x14ac:dyDescent="0.25">
      <c r="A96" s="35" t="s">
        <v>137</v>
      </c>
      <c r="B96" s="30" t="s">
        <v>261</v>
      </c>
    </row>
    <row r="97" spans="1:2" ht="69" x14ac:dyDescent="0.25">
      <c r="A97" s="33" t="s">
        <v>144</v>
      </c>
      <c r="B97" s="32" t="s">
        <v>289</v>
      </c>
    </row>
    <row r="98" spans="1:2" ht="69" x14ac:dyDescent="0.25">
      <c r="A98" s="37" t="s">
        <v>27</v>
      </c>
      <c r="B98" s="39" t="s">
        <v>214</v>
      </c>
    </row>
    <row r="99" spans="1:2" ht="27.6" x14ac:dyDescent="0.25">
      <c r="A99" s="34" t="s">
        <v>268</v>
      </c>
      <c r="B99" s="32" t="s">
        <v>269</v>
      </c>
    </row>
    <row r="100" spans="1:2" ht="193.2" x14ac:dyDescent="0.25">
      <c r="A100" s="35" t="s">
        <v>236</v>
      </c>
      <c r="B100" s="30" t="s">
        <v>264</v>
      </c>
    </row>
    <row r="101" spans="1:2" x14ac:dyDescent="0.25">
      <c r="A101" s="35" t="s">
        <v>285</v>
      </c>
      <c r="B101" s="29" t="s">
        <v>286</v>
      </c>
    </row>
    <row r="102" spans="1:2" ht="27.6" x14ac:dyDescent="0.25">
      <c r="A102" s="35" t="s">
        <v>248</v>
      </c>
      <c r="B102" s="29" t="s">
        <v>169</v>
      </c>
    </row>
    <row r="103" spans="1:2" ht="165.6" x14ac:dyDescent="0.25">
      <c r="A103" s="35" t="s">
        <v>177</v>
      </c>
      <c r="B103" s="30" t="s">
        <v>250</v>
      </c>
    </row>
    <row r="104" spans="1:2" ht="27.6" x14ac:dyDescent="0.25">
      <c r="A104" s="35" t="s">
        <v>35</v>
      </c>
      <c r="B104" s="27" t="s">
        <v>36</v>
      </c>
    </row>
    <row r="105" spans="1:2" ht="96.6" x14ac:dyDescent="0.25">
      <c r="A105" s="35" t="s">
        <v>32</v>
      </c>
      <c r="B105" s="30" t="s">
        <v>296</v>
      </c>
    </row>
    <row r="106" spans="1:2" x14ac:dyDescent="0.25">
      <c r="A106" s="35" t="s">
        <v>51</v>
      </c>
      <c r="B106" s="27" t="s">
        <v>48</v>
      </c>
    </row>
    <row r="107" spans="1:2" ht="82.8" x14ac:dyDescent="0.25">
      <c r="A107" s="35" t="s">
        <v>173</v>
      </c>
      <c r="B107" s="30" t="s">
        <v>174</v>
      </c>
    </row>
    <row r="108" spans="1:2" ht="55.2" x14ac:dyDescent="0.25">
      <c r="A108" s="35" t="s">
        <v>450</v>
      </c>
      <c r="B108" s="27" t="s">
        <v>451</v>
      </c>
    </row>
    <row r="109" spans="1:2" ht="41.4" x14ac:dyDescent="0.25">
      <c r="A109" s="35" t="s">
        <v>145</v>
      </c>
      <c r="B109" s="27" t="s">
        <v>211</v>
      </c>
    </row>
    <row r="110" spans="1:2" ht="27.6" x14ac:dyDescent="0.25">
      <c r="A110" s="35" t="s">
        <v>222</v>
      </c>
      <c r="B110" s="39" t="s">
        <v>223</v>
      </c>
    </row>
    <row r="111" spans="1:2" ht="110.4" x14ac:dyDescent="0.25">
      <c r="A111" s="259" t="s">
        <v>80</v>
      </c>
      <c r="B111" s="32" t="s">
        <v>426</v>
      </c>
    </row>
    <row r="112" spans="1:2" ht="41.4" x14ac:dyDescent="0.25">
      <c r="A112" s="33" t="s">
        <v>141</v>
      </c>
      <c r="B112" s="32" t="s">
        <v>215</v>
      </c>
    </row>
    <row r="113" spans="1:2" ht="110.4" x14ac:dyDescent="0.25">
      <c r="A113" s="33" t="s">
        <v>133</v>
      </c>
      <c r="B113" s="32" t="s">
        <v>218</v>
      </c>
    </row>
    <row r="114" spans="1:2" ht="124.2" x14ac:dyDescent="0.25">
      <c r="A114" s="35" t="s">
        <v>11</v>
      </c>
      <c r="B114" s="30" t="s">
        <v>202</v>
      </c>
    </row>
    <row r="115" spans="1:2" ht="69" x14ac:dyDescent="0.25">
      <c r="A115" s="267" t="s">
        <v>441</v>
      </c>
      <c r="B115" s="32" t="s">
        <v>442</v>
      </c>
    </row>
    <row r="116" spans="1:2" ht="82.8" x14ac:dyDescent="0.25">
      <c r="A116" s="267" t="s">
        <v>443</v>
      </c>
      <c r="B116" s="32" t="s">
        <v>444</v>
      </c>
    </row>
    <row r="117" spans="1:2" ht="82.8" x14ac:dyDescent="0.25">
      <c r="A117" s="35" t="s">
        <v>75</v>
      </c>
      <c r="B117" s="27" t="s">
        <v>160</v>
      </c>
    </row>
    <row r="118" spans="1:2" s="271" customFormat="1" ht="110.4" x14ac:dyDescent="0.25">
      <c r="A118" s="34" t="s">
        <v>436</v>
      </c>
      <c r="B118" s="32" t="s">
        <v>437</v>
      </c>
    </row>
    <row r="119" spans="1:2" ht="55.2" x14ac:dyDescent="0.25">
      <c r="A119" s="35" t="s">
        <v>262</v>
      </c>
      <c r="B119" s="27" t="s">
        <v>221</v>
      </c>
    </row>
    <row r="120" spans="1:2" ht="41.4" x14ac:dyDescent="0.25">
      <c r="A120" s="35" t="s">
        <v>243</v>
      </c>
      <c r="B120" s="30" t="s">
        <v>242</v>
      </c>
    </row>
    <row r="121" spans="1:2" x14ac:dyDescent="0.25">
      <c r="A121" s="33" t="s">
        <v>186</v>
      </c>
      <c r="B121" s="30" t="s">
        <v>187</v>
      </c>
    </row>
    <row r="122" spans="1:2" ht="27.6" x14ac:dyDescent="0.25">
      <c r="A122" s="33" t="s">
        <v>290</v>
      </c>
      <c r="B122" s="30" t="s">
        <v>188</v>
      </c>
    </row>
    <row r="123" spans="1:2" ht="55.2" x14ac:dyDescent="0.25">
      <c r="A123" s="35" t="s">
        <v>17</v>
      </c>
      <c r="B123" s="27" t="s">
        <v>212</v>
      </c>
    </row>
    <row r="124" spans="1:2" x14ac:dyDescent="0.25">
      <c r="A124" s="35" t="s">
        <v>29</v>
      </c>
      <c r="B124" s="30" t="s">
        <v>217</v>
      </c>
    </row>
    <row r="125" spans="1:2" x14ac:dyDescent="0.25">
      <c r="A125" s="34"/>
      <c r="B125" s="256"/>
    </row>
    <row r="126" spans="1:2" x14ac:dyDescent="0.25">
      <c r="A126" s="31"/>
    </row>
    <row r="129" spans="1:2" x14ac:dyDescent="0.25">
      <c r="B129" s="28"/>
    </row>
    <row r="132" spans="1:2" x14ac:dyDescent="0.25">
      <c r="A132" s="33"/>
    </row>
    <row r="135" spans="1:2" x14ac:dyDescent="0.25">
      <c r="B135" s="30"/>
    </row>
    <row r="137" spans="1:2" x14ac:dyDescent="0.25">
      <c r="A137" s="33"/>
      <c r="B137" s="30"/>
    </row>
  </sheetData>
  <sortState xmlns:xlrd2="http://schemas.microsoft.com/office/spreadsheetml/2017/richdata2" ref="A3:B116">
    <sortCondition ref="A2:A116"/>
  </sortState>
  <pageMargins left="0.7" right="0.7" top="0.75" bottom="0.75" header="0.3" footer="0.3"/>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12</vt:i4>
      </vt:variant>
    </vt:vector>
  </HeadingPairs>
  <TitlesOfParts>
    <vt:vector size="20" baseType="lpstr">
      <vt:lpstr>Vuosi 2022</vt:lpstr>
      <vt:lpstr>Vuosi 2021</vt:lpstr>
      <vt:lpstr>Vuosi 2020</vt:lpstr>
      <vt:lpstr>Vuosi 2019</vt:lpstr>
      <vt:lpstr>Vuosi 2018</vt:lpstr>
      <vt:lpstr>Vuosi 2017</vt:lpstr>
      <vt:lpstr>Ohje 2021</vt:lpstr>
      <vt:lpstr>Ohje 2022</vt:lpstr>
      <vt:lpstr>'Vuosi 2017'!Tulostusalue</vt:lpstr>
      <vt:lpstr>'Vuosi 2018'!Tulostusalue</vt:lpstr>
      <vt:lpstr>'Vuosi 2019'!Tulostusalue</vt:lpstr>
      <vt:lpstr>'Vuosi 2020'!Tulostusalue</vt:lpstr>
      <vt:lpstr>'Vuosi 2021'!Tulostusalue</vt:lpstr>
      <vt:lpstr>'Vuosi 2022'!Tulostusalue</vt:lpstr>
      <vt:lpstr>'Vuosi 2017'!Tulostusotsikot</vt:lpstr>
      <vt:lpstr>'Vuosi 2018'!Tulostusotsikot</vt:lpstr>
      <vt:lpstr>'Vuosi 2019'!Tulostusotsikot</vt:lpstr>
      <vt:lpstr>'Vuosi 2020'!Tulostusotsikot</vt:lpstr>
      <vt:lpstr>'Vuosi 2021'!Tulostusotsikot</vt:lpstr>
      <vt:lpstr>'Vuosi 2022'!Tulostusotsikot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Vuokranmäärityslaskelma-mallipohja</dc:title>
  <dc:creator>suopanki</dc:creator>
  <cp:lastModifiedBy>Suopanki Mirja</cp:lastModifiedBy>
  <cp:lastPrinted>2022-02-02T13:28:01Z</cp:lastPrinted>
  <dcterms:created xsi:type="dcterms:W3CDTF">2013-01-07T11:32:33Z</dcterms:created>
  <dcterms:modified xsi:type="dcterms:W3CDTF">2022-03-31T09:38:33Z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