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ämäTyökirja"/>
  <mc:AlternateContent xmlns:mc="http://schemas.openxmlformats.org/markup-compatibility/2006">
    <mc:Choice Requires="x15">
      <x15ac:absPath xmlns:x15ac="http://schemas.microsoft.com/office/spreadsheetml/2010/11/ac" url="C:\Users\03022799\Work Folders\"/>
    </mc:Choice>
  </mc:AlternateContent>
  <xr:revisionPtr revIDLastSave="0" documentId="8_{2E2AD4F6-73A0-491F-B6F7-3695ED147C76}" xr6:coauthVersionLast="47" xr6:coauthVersionMax="47" xr10:uidLastSave="{00000000-0000-0000-0000-000000000000}"/>
  <bookViews>
    <workbookView xWindow="8796" yWindow="1464" windowWidth="33420" windowHeight="23160" firstSheet="6" activeTab="11" xr2:uid="{00000000-000D-0000-FFFF-FFFF00000000}"/>
  </bookViews>
  <sheets>
    <sheet name="Sisällys ja versionhallinta" sheetId="20" r:id="rId1"/>
    <sheet name="Täyttöohjeita" sheetId="10" r:id="rId2"/>
    <sheet name="Jälkilaskelma 2017" sheetId="9" r:id="rId3"/>
    <sheet name="Jälkilaskelma 2018" sheetId="11" r:id="rId4"/>
    <sheet name="Jälkilaskelma 2019" sheetId="12" r:id="rId5"/>
    <sheet name="Jälkilaskelma 2020" sheetId="13" r:id="rId6"/>
    <sheet name="Jälkilaskelma 2021" sheetId="14" r:id="rId7"/>
    <sheet name="Jälkilaskelma 2022" sheetId="15" r:id="rId8"/>
    <sheet name="Jälkilaskelma 2023" sheetId="16" r:id="rId9"/>
    <sheet name="Jälkilaskelma 2024" sheetId="17" r:id="rId10"/>
    <sheet name="Jälkilaskelma 2025" sheetId="18" r:id="rId11"/>
    <sheet name="Jälkilaskelma 2026" sheetId="19" r:id="rId12"/>
  </sheets>
  <definedNames>
    <definedName name="_xlnm._FilterDatabase" localSheetId="1" hidden="1">Täyttöohjeita!$A$1:$B$119</definedName>
    <definedName name="_xlnm.Print_Area" localSheetId="2">'Jälkilaskelma 2017'!$A$1:$H$221</definedName>
    <definedName name="_xlnm.Print_Area" localSheetId="3">'Jälkilaskelma 2018'!$A$1:$I$221</definedName>
    <definedName name="_xlnm.Print_Area" localSheetId="4">'Jälkilaskelma 2019'!$A$1:$I$221</definedName>
    <definedName name="_xlnm.Print_Area" localSheetId="5">'Jälkilaskelma 2020'!$A$1:$I$221</definedName>
    <definedName name="_xlnm.Print_Area" localSheetId="6">'Jälkilaskelma 2021'!$A$1:$I$221</definedName>
    <definedName name="_xlnm.Print_Area" localSheetId="7">'Jälkilaskelma 2022'!$A$1:$I$221</definedName>
    <definedName name="_xlnm.Print_Area" localSheetId="8">'Jälkilaskelma 2023'!$A$1:$I$221</definedName>
    <definedName name="_xlnm.Print_Area" localSheetId="9">'Jälkilaskelma 2024'!$A$1:$I$221</definedName>
    <definedName name="_xlnm.Print_Area" localSheetId="10">'Jälkilaskelma 2025'!$A$1:$I$221</definedName>
    <definedName name="_xlnm.Print_Area" localSheetId="11">'Jälkilaskelma 2026'!$B$1:$I$221</definedName>
    <definedName name="_xlnm.Print_Area" localSheetId="1">Täyttöohjeita!$A$1:$B$122</definedName>
    <definedName name="_xlnm.Print_Titles" localSheetId="2">'Jälkilaskelma 2017'!$A:$A,'Jälkilaskelma 2017'!$3:$3</definedName>
    <definedName name="_xlnm.Print_Titles" localSheetId="3">'Jälkilaskelma 2018'!$A:$A,'Jälkilaskelma 2018'!$3:$3</definedName>
    <definedName name="_xlnm.Print_Titles" localSheetId="4">'Jälkilaskelma 2019'!$A:$A,'Jälkilaskelma 2019'!$3:$3</definedName>
    <definedName name="_xlnm.Print_Titles" localSheetId="5">'Jälkilaskelma 2020'!$A:$A,'Jälkilaskelma 2020'!$3:$3</definedName>
    <definedName name="_xlnm.Print_Titles" localSheetId="6">'Jälkilaskelma 2021'!$A:$A,'Jälkilaskelma 2021'!$3:$3</definedName>
    <definedName name="_xlnm.Print_Titles" localSheetId="7">'Jälkilaskelma 2022'!$A:$A,'Jälkilaskelma 2022'!$3:$3</definedName>
    <definedName name="_xlnm.Print_Titles" localSheetId="8">'Jälkilaskelma 2023'!$A:$A,'Jälkilaskelma 2023'!$3:$3</definedName>
    <definedName name="_xlnm.Print_Titles" localSheetId="9">'Jälkilaskelma 2024'!$A:$A,'Jälkilaskelma 2024'!$3:$3</definedName>
    <definedName name="_xlnm.Print_Titles" localSheetId="10">'Jälkilaskelma 2025'!#REF!,'Jälkilaskelma 2025'!$3:$3</definedName>
    <definedName name="_xlnm.Print_Titles" localSheetId="11">'Jälkilaskelma 2025'!$A:$A,'Jälkilaskelma 2026'!$3:$3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4" i="9" l="1"/>
  <c r="E14" i="9"/>
  <c r="B96" i="19"/>
  <c r="A11" i="18"/>
  <c r="A11" i="19" s="1"/>
  <c r="B110" i="11"/>
  <c r="B103" i="15"/>
  <c r="B199" i="14"/>
  <c r="B199" i="15"/>
  <c r="A11" i="17"/>
  <c r="B199" i="16"/>
  <c r="B199" i="17"/>
  <c r="C14" i="19"/>
  <c r="I92" i="19"/>
  <c r="I91" i="19"/>
  <c r="I90" i="19"/>
  <c r="I89" i="19"/>
  <c r="I88" i="19"/>
  <c r="I87" i="19"/>
  <c r="I86" i="19"/>
  <c r="I84" i="19"/>
  <c r="I83" i="19"/>
  <c r="I82" i="19"/>
  <c r="I77" i="19"/>
  <c r="I76" i="19"/>
  <c r="I75" i="19"/>
  <c r="I74" i="19"/>
  <c r="I73" i="19"/>
  <c r="I72" i="19"/>
  <c r="I71" i="19"/>
  <c r="I70" i="19"/>
  <c r="I69" i="19"/>
  <c r="I68" i="19"/>
  <c r="I66" i="19"/>
  <c r="I65" i="19"/>
  <c r="I64" i="19"/>
  <c r="I60" i="19"/>
  <c r="I59" i="19"/>
  <c r="I58" i="19"/>
  <c r="I57" i="19"/>
  <c r="I56" i="19"/>
  <c r="I55" i="19"/>
  <c r="I54" i="19"/>
  <c r="I53" i="19"/>
  <c r="I52" i="19"/>
  <c r="I51" i="19"/>
  <c r="I49" i="19"/>
  <c r="I48" i="19"/>
  <c r="I46" i="19"/>
  <c r="I45" i="19"/>
  <c r="I44" i="19"/>
  <c r="I43" i="19"/>
  <c r="I42" i="19"/>
  <c r="I41" i="19"/>
  <c r="I40" i="19"/>
  <c r="I39" i="19"/>
  <c r="I38" i="19"/>
  <c r="I37" i="19"/>
  <c r="I36" i="19"/>
  <c r="I35" i="19"/>
  <c r="I34" i="19"/>
  <c r="I33" i="19"/>
  <c r="I32" i="19"/>
  <c r="I31" i="19"/>
  <c r="I30" i="19"/>
  <c r="I29" i="19"/>
  <c r="I28" i="19"/>
  <c r="I27" i="19"/>
  <c r="I25" i="19"/>
  <c r="I24" i="19"/>
  <c r="I23" i="19"/>
  <c r="I21" i="19"/>
  <c r="I20" i="19"/>
  <c r="I19" i="19"/>
  <c r="I18" i="19"/>
  <c r="I15" i="19"/>
  <c r="I14" i="19"/>
  <c r="G92" i="19"/>
  <c r="G91" i="19"/>
  <c r="G90" i="19"/>
  <c r="G89" i="19"/>
  <c r="G88" i="19"/>
  <c r="G87" i="19"/>
  <c r="G86" i="19"/>
  <c r="G84" i="19"/>
  <c r="G83" i="19"/>
  <c r="G82" i="19"/>
  <c r="G77" i="19"/>
  <c r="G76" i="19"/>
  <c r="G75" i="19"/>
  <c r="G74" i="19"/>
  <c r="G73" i="19"/>
  <c r="G72" i="19"/>
  <c r="G71" i="19"/>
  <c r="G70" i="19"/>
  <c r="G69" i="19"/>
  <c r="G68" i="19"/>
  <c r="G66" i="19"/>
  <c r="G65" i="19"/>
  <c r="G64" i="19"/>
  <c r="G60" i="19"/>
  <c r="G59" i="19"/>
  <c r="G58" i="19"/>
  <c r="G57" i="19"/>
  <c r="G56" i="19"/>
  <c r="G55" i="19"/>
  <c r="G54" i="19"/>
  <c r="G53" i="19"/>
  <c r="G52" i="19"/>
  <c r="G51" i="19"/>
  <c r="G49" i="19"/>
  <c r="G48" i="19"/>
  <c r="G46" i="19"/>
  <c r="G45" i="19"/>
  <c r="G44" i="19"/>
  <c r="G43" i="19"/>
  <c r="G42" i="19"/>
  <c r="G41" i="19"/>
  <c r="G40" i="19"/>
  <c r="G39" i="19"/>
  <c r="G38" i="19"/>
  <c r="G37" i="19"/>
  <c r="G36" i="19"/>
  <c r="G35" i="19"/>
  <c r="G34" i="19"/>
  <c r="G33" i="19"/>
  <c r="G32" i="19"/>
  <c r="G31" i="19"/>
  <c r="G30" i="19"/>
  <c r="G29" i="19"/>
  <c r="G28" i="19"/>
  <c r="G27" i="19"/>
  <c r="G25" i="19"/>
  <c r="G24" i="19"/>
  <c r="G23" i="19"/>
  <c r="G21" i="19"/>
  <c r="G20" i="19"/>
  <c r="G19" i="19"/>
  <c r="G18" i="19"/>
  <c r="G15" i="19"/>
  <c r="G14" i="19"/>
  <c r="E92" i="19"/>
  <c r="E91" i="19"/>
  <c r="E90" i="19"/>
  <c r="E89" i="19"/>
  <c r="E88" i="19"/>
  <c r="E87" i="19"/>
  <c r="E86" i="19"/>
  <c r="E84" i="19"/>
  <c r="E83" i="19"/>
  <c r="E82" i="19"/>
  <c r="E77" i="19"/>
  <c r="E76" i="19"/>
  <c r="E75" i="19"/>
  <c r="E74" i="19"/>
  <c r="E73" i="19"/>
  <c r="E72" i="19"/>
  <c r="E71" i="19"/>
  <c r="E70" i="19"/>
  <c r="E69" i="19"/>
  <c r="E68" i="19"/>
  <c r="E66" i="19"/>
  <c r="E65" i="19"/>
  <c r="E64" i="19"/>
  <c r="E60" i="19"/>
  <c r="E59" i="19"/>
  <c r="E58" i="19"/>
  <c r="E57" i="19"/>
  <c r="E56" i="19"/>
  <c r="E55" i="19"/>
  <c r="E54" i="19"/>
  <c r="E53" i="19"/>
  <c r="E52" i="19"/>
  <c r="E51" i="19"/>
  <c r="E49" i="19"/>
  <c r="E48" i="19"/>
  <c r="E46" i="19"/>
  <c r="E45" i="19"/>
  <c r="E44" i="19"/>
  <c r="E43" i="19"/>
  <c r="E42" i="19"/>
  <c r="E41" i="19"/>
  <c r="E40" i="19"/>
  <c r="E39" i="19"/>
  <c r="E38" i="19"/>
  <c r="E37" i="19"/>
  <c r="E36" i="19"/>
  <c r="E35" i="19"/>
  <c r="E34" i="19"/>
  <c r="E33" i="19"/>
  <c r="E32" i="19"/>
  <c r="E31" i="19"/>
  <c r="E30" i="19"/>
  <c r="E29" i="19"/>
  <c r="E28" i="19"/>
  <c r="E27" i="19"/>
  <c r="E25" i="19"/>
  <c r="E24" i="19"/>
  <c r="E23" i="19"/>
  <c r="E21" i="19"/>
  <c r="E20" i="19"/>
  <c r="E19" i="19"/>
  <c r="E18" i="19"/>
  <c r="E15" i="19"/>
  <c r="E14" i="19"/>
  <c r="C92" i="19"/>
  <c r="C91" i="19"/>
  <c r="C90" i="19"/>
  <c r="C89" i="19"/>
  <c r="C88" i="19"/>
  <c r="C87" i="19"/>
  <c r="C86" i="19"/>
  <c r="C84" i="19"/>
  <c r="C83" i="19"/>
  <c r="C82" i="19"/>
  <c r="C77" i="19"/>
  <c r="C76" i="19"/>
  <c r="C75" i="19"/>
  <c r="C74" i="19"/>
  <c r="C73" i="19"/>
  <c r="C72" i="19"/>
  <c r="C71" i="19"/>
  <c r="C70" i="19"/>
  <c r="C69" i="19"/>
  <c r="C68" i="19"/>
  <c r="C66" i="19"/>
  <c r="C65" i="19"/>
  <c r="C64" i="19"/>
  <c r="C59" i="19"/>
  <c r="C58" i="19"/>
  <c r="C57" i="19"/>
  <c r="C56" i="19"/>
  <c r="C55" i="19"/>
  <c r="C54" i="19"/>
  <c r="C53" i="19"/>
  <c r="C52" i="19"/>
  <c r="C51" i="19"/>
  <c r="C49" i="19"/>
  <c r="C48" i="19"/>
  <c r="C46" i="19"/>
  <c r="C45" i="19"/>
  <c r="C44" i="19"/>
  <c r="C43" i="19"/>
  <c r="C42" i="19"/>
  <c r="C41" i="19"/>
  <c r="C40" i="19"/>
  <c r="C39" i="19"/>
  <c r="C38" i="19"/>
  <c r="C37" i="19"/>
  <c r="C36" i="19"/>
  <c r="C35" i="19"/>
  <c r="C34" i="19"/>
  <c r="C33" i="19"/>
  <c r="C32" i="19"/>
  <c r="C31" i="19"/>
  <c r="C30" i="19"/>
  <c r="C29" i="19"/>
  <c r="C28" i="19"/>
  <c r="C27" i="19"/>
  <c r="C24" i="19"/>
  <c r="C23" i="19"/>
  <c r="C21" i="19"/>
  <c r="C20" i="19"/>
  <c r="C19" i="19"/>
  <c r="C18" i="19"/>
  <c r="B199" i="19"/>
  <c r="B199" i="18"/>
  <c r="C65" i="18"/>
  <c r="C64" i="18"/>
  <c r="I92" i="18"/>
  <c r="I91" i="18"/>
  <c r="I90" i="18"/>
  <c r="I89" i="18"/>
  <c r="I88" i="18"/>
  <c r="I87" i="18"/>
  <c r="I86" i="18"/>
  <c r="I84" i="18"/>
  <c r="I83" i="18"/>
  <c r="I82" i="18"/>
  <c r="I77" i="18"/>
  <c r="I76" i="18"/>
  <c r="I75" i="18"/>
  <c r="I74" i="18"/>
  <c r="I73" i="18"/>
  <c r="I72" i="18"/>
  <c r="I71" i="18"/>
  <c r="I70" i="18"/>
  <c r="I69" i="18"/>
  <c r="I68" i="18"/>
  <c r="I66" i="18"/>
  <c r="I65" i="18"/>
  <c r="I64" i="18"/>
  <c r="G92" i="18"/>
  <c r="G91" i="18"/>
  <c r="G90" i="18"/>
  <c r="G89" i="18"/>
  <c r="G88" i="18"/>
  <c r="G87" i="18"/>
  <c r="G86" i="18"/>
  <c r="G84" i="18"/>
  <c r="G83" i="18"/>
  <c r="G82" i="18"/>
  <c r="G77" i="18"/>
  <c r="G76" i="18"/>
  <c r="G75" i="18"/>
  <c r="G74" i="18"/>
  <c r="G73" i="18"/>
  <c r="G72" i="18"/>
  <c r="G71" i="18"/>
  <c r="G70" i="18"/>
  <c r="G69" i="18"/>
  <c r="G68" i="18"/>
  <c r="G66" i="18"/>
  <c r="G65" i="18"/>
  <c r="G64" i="18"/>
  <c r="E92" i="18"/>
  <c r="E91" i="18"/>
  <c r="E90" i="18"/>
  <c r="E89" i="18"/>
  <c r="E88" i="18"/>
  <c r="E87" i="18"/>
  <c r="E86" i="18"/>
  <c r="E84" i="18"/>
  <c r="E83" i="18"/>
  <c r="E82" i="18"/>
  <c r="E77" i="18"/>
  <c r="E76" i="18"/>
  <c r="E75" i="18"/>
  <c r="E74" i="18"/>
  <c r="E73" i="18"/>
  <c r="E72" i="18"/>
  <c r="E71" i="18"/>
  <c r="E70" i="18"/>
  <c r="E69" i="18"/>
  <c r="E68" i="18"/>
  <c r="E66" i="18"/>
  <c r="E65" i="18"/>
  <c r="E64" i="18"/>
  <c r="C92" i="18"/>
  <c r="C91" i="18"/>
  <c r="C90" i="18"/>
  <c r="C89" i="18"/>
  <c r="C88" i="18"/>
  <c r="C87" i="18"/>
  <c r="C86" i="18"/>
  <c r="C84" i="18"/>
  <c r="C83" i="18"/>
  <c r="C82" i="18"/>
  <c r="C77" i="18"/>
  <c r="C76" i="18"/>
  <c r="C75" i="18"/>
  <c r="C74" i="18"/>
  <c r="C73" i="18"/>
  <c r="C72" i="18"/>
  <c r="C71" i="18"/>
  <c r="C70" i="18"/>
  <c r="C69" i="18"/>
  <c r="C68" i="18"/>
  <c r="C66" i="18"/>
  <c r="I15" i="18"/>
  <c r="I18" i="18"/>
  <c r="I19" i="18"/>
  <c r="I20" i="18"/>
  <c r="I21" i="18"/>
  <c r="I23" i="18"/>
  <c r="I24" i="18"/>
  <c r="I27" i="18"/>
  <c r="I28" i="18"/>
  <c r="I29" i="18"/>
  <c r="I30" i="18"/>
  <c r="I31" i="18"/>
  <c r="I32" i="18"/>
  <c r="I33" i="18"/>
  <c r="I34" i="18"/>
  <c r="I35" i="18"/>
  <c r="I36" i="18"/>
  <c r="I37" i="18"/>
  <c r="I38" i="18"/>
  <c r="I39" i="18"/>
  <c r="I40" i="18"/>
  <c r="I41" i="18"/>
  <c r="I42" i="18"/>
  <c r="I43" i="18"/>
  <c r="I44" i="18"/>
  <c r="I45" i="18"/>
  <c r="I46" i="18"/>
  <c r="I48" i="18"/>
  <c r="I49" i="18"/>
  <c r="I51" i="18"/>
  <c r="I52" i="18"/>
  <c r="I53" i="18"/>
  <c r="I54" i="18"/>
  <c r="I55" i="18"/>
  <c r="I56" i="18"/>
  <c r="I57" i="18"/>
  <c r="I58" i="18"/>
  <c r="I59" i="18"/>
  <c r="I14" i="18"/>
  <c r="G15" i="18"/>
  <c r="G18" i="18"/>
  <c r="G19" i="18"/>
  <c r="G20" i="18"/>
  <c r="G21" i="18"/>
  <c r="G23" i="18"/>
  <c r="G24" i="18"/>
  <c r="G27" i="18"/>
  <c r="G28" i="18"/>
  <c r="G29" i="18"/>
  <c r="G30" i="18"/>
  <c r="G31" i="18"/>
  <c r="G32" i="18"/>
  <c r="G33" i="18"/>
  <c r="G34" i="18"/>
  <c r="G35" i="18"/>
  <c r="G36" i="18"/>
  <c r="G37" i="18"/>
  <c r="G38" i="18"/>
  <c r="G39" i="18"/>
  <c r="G40" i="18"/>
  <c r="G41" i="18"/>
  <c r="G42" i="18"/>
  <c r="G43" i="18"/>
  <c r="G44" i="18"/>
  <c r="G45" i="18"/>
  <c r="G46" i="18"/>
  <c r="G48" i="18"/>
  <c r="G49" i="18"/>
  <c r="G51" i="18"/>
  <c r="G52" i="18"/>
  <c r="G53" i="18"/>
  <c r="G54" i="18"/>
  <c r="G55" i="18"/>
  <c r="G56" i="18"/>
  <c r="G57" i="18"/>
  <c r="G58" i="18"/>
  <c r="G59" i="18"/>
  <c r="G14" i="18"/>
  <c r="E15" i="18"/>
  <c r="E18" i="18"/>
  <c r="E19" i="18"/>
  <c r="E20" i="18"/>
  <c r="E21" i="18"/>
  <c r="E23" i="18"/>
  <c r="E24" i="18"/>
  <c r="E27" i="18"/>
  <c r="E28" i="18"/>
  <c r="E29" i="18"/>
  <c r="E30" i="18"/>
  <c r="E31" i="18"/>
  <c r="E32" i="18"/>
  <c r="E33" i="18"/>
  <c r="E34" i="18"/>
  <c r="E35" i="18"/>
  <c r="E36" i="18"/>
  <c r="E37" i="18"/>
  <c r="E38" i="18"/>
  <c r="E39" i="18"/>
  <c r="E40" i="18"/>
  <c r="E41" i="18"/>
  <c r="E42" i="18"/>
  <c r="E43" i="18"/>
  <c r="E44" i="18"/>
  <c r="E45" i="18"/>
  <c r="E46" i="18"/>
  <c r="E48" i="18"/>
  <c r="E49" i="18"/>
  <c r="E51" i="18"/>
  <c r="E52" i="18"/>
  <c r="E53" i="18"/>
  <c r="E54" i="18"/>
  <c r="E55" i="18"/>
  <c r="E56" i="18"/>
  <c r="E57" i="18"/>
  <c r="E58" i="18"/>
  <c r="E59" i="18"/>
  <c r="E14" i="18"/>
  <c r="C27" i="18"/>
  <c r="C28" i="18"/>
  <c r="C29" i="18"/>
  <c r="C30" i="18"/>
  <c r="C31" i="18"/>
  <c r="C32" i="18"/>
  <c r="C33" i="18"/>
  <c r="C34" i="18"/>
  <c r="C35" i="18"/>
  <c r="C36" i="18"/>
  <c r="C37" i="18"/>
  <c r="C38" i="18"/>
  <c r="C39" i="18"/>
  <c r="C40" i="18"/>
  <c r="C41" i="18"/>
  <c r="C42" i="18"/>
  <c r="C43" i="18"/>
  <c r="C44" i="18"/>
  <c r="C45" i="18"/>
  <c r="C46" i="18"/>
  <c r="C48" i="18"/>
  <c r="C49" i="18"/>
  <c r="C51" i="18"/>
  <c r="C52" i="18"/>
  <c r="C53" i="18"/>
  <c r="C54" i="18"/>
  <c r="C55" i="18"/>
  <c r="C56" i="18"/>
  <c r="C57" i="18"/>
  <c r="C58" i="18"/>
  <c r="C59" i="18"/>
  <c r="C19" i="18"/>
  <c r="C20" i="18"/>
  <c r="C21" i="18"/>
  <c r="C23" i="18"/>
  <c r="C24" i="18"/>
  <c r="C18" i="18"/>
  <c r="C15" i="18"/>
  <c r="C14" i="18"/>
  <c r="H179" i="19"/>
  <c r="F179" i="19"/>
  <c r="D179" i="19"/>
  <c r="B179" i="19"/>
  <c r="H179" i="18"/>
  <c r="F179" i="18"/>
  <c r="D179" i="18"/>
  <c r="B179" i="18"/>
  <c r="H179" i="17"/>
  <c r="F179" i="17"/>
  <c r="D179" i="17"/>
  <c r="B179" i="17"/>
  <c r="H179" i="16"/>
  <c r="F179" i="16"/>
  <c r="D179" i="16"/>
  <c r="B179" i="16"/>
  <c r="H179" i="15"/>
  <c r="F179" i="15"/>
  <c r="D179" i="15"/>
  <c r="B179" i="15"/>
  <c r="H179" i="14"/>
  <c r="F179" i="14"/>
  <c r="D179" i="14"/>
  <c r="B179" i="14"/>
  <c r="H179" i="13"/>
  <c r="F179" i="13"/>
  <c r="D179" i="13"/>
  <c r="B179" i="13"/>
  <c r="H179" i="12"/>
  <c r="F179" i="12"/>
  <c r="D179" i="12"/>
  <c r="B179" i="12"/>
  <c r="H179" i="11"/>
  <c r="F179" i="11"/>
  <c r="D179" i="11"/>
  <c r="B179" i="11"/>
  <c r="H167" i="19"/>
  <c r="F167" i="19"/>
  <c r="D167" i="19"/>
  <c r="B167" i="19"/>
  <c r="H167" i="18"/>
  <c r="F167" i="18"/>
  <c r="D167" i="18"/>
  <c r="B167" i="18"/>
  <c r="H167" i="17"/>
  <c r="F167" i="17"/>
  <c r="D167" i="17"/>
  <c r="B167" i="17"/>
  <c r="H167" i="16"/>
  <c r="F167" i="16"/>
  <c r="D167" i="16"/>
  <c r="B167" i="16"/>
  <c r="H167" i="15"/>
  <c r="F167" i="15"/>
  <c r="D167" i="15"/>
  <c r="B167" i="15"/>
  <c r="H167" i="14"/>
  <c r="F167" i="14"/>
  <c r="D167" i="14"/>
  <c r="B167" i="14"/>
  <c r="H167" i="13"/>
  <c r="F167" i="13"/>
  <c r="D167" i="13"/>
  <c r="B167" i="13"/>
  <c r="B168" i="11"/>
  <c r="D168" i="11"/>
  <c r="F168" i="11"/>
  <c r="H168" i="11"/>
  <c r="B169" i="11"/>
  <c r="D169" i="11"/>
  <c r="F169" i="11"/>
  <c r="H169" i="11"/>
  <c r="B170" i="11"/>
  <c r="D170" i="11"/>
  <c r="F170" i="11"/>
  <c r="H170" i="11"/>
  <c r="B175" i="11"/>
  <c r="B176" i="11" s="1"/>
  <c r="D175" i="11"/>
  <c r="F175" i="11"/>
  <c r="H175" i="11"/>
  <c r="D176" i="11"/>
  <c r="F176" i="11"/>
  <c r="H176" i="11"/>
  <c r="B177" i="11"/>
  <c r="D177" i="11"/>
  <c r="F177" i="11"/>
  <c r="H177" i="11"/>
  <c r="H179" i="9"/>
  <c r="F179" i="9"/>
  <c r="D179" i="9"/>
  <c r="B179" i="9"/>
  <c r="B189" i="19"/>
  <c r="B188" i="19"/>
  <c r="B189" i="18"/>
  <c r="B188" i="18"/>
  <c r="B189" i="17"/>
  <c r="B188" i="17"/>
  <c r="B189" i="16"/>
  <c r="B188" i="16"/>
  <c r="B189" i="15"/>
  <c r="B188" i="15"/>
  <c r="B189" i="14"/>
  <c r="B188" i="14"/>
  <c r="H178" i="11" l="1"/>
  <c r="F178" i="11"/>
  <c r="D178" i="11"/>
  <c r="B178" i="11"/>
  <c r="H208" i="19"/>
  <c r="F208" i="19"/>
  <c r="D208" i="19"/>
  <c r="B208" i="19"/>
  <c r="H199" i="19"/>
  <c r="F199" i="19"/>
  <c r="D199" i="19"/>
  <c r="H189" i="19"/>
  <c r="F189" i="19"/>
  <c r="D189" i="19"/>
  <c r="H188" i="19"/>
  <c r="H190" i="19" s="1"/>
  <c r="F188" i="19"/>
  <c r="F190" i="19" s="1"/>
  <c r="F191" i="19" s="1"/>
  <c r="D188" i="19"/>
  <c r="H177" i="19"/>
  <c r="F177" i="19"/>
  <c r="D177" i="19"/>
  <c r="B177" i="19"/>
  <c r="B156" i="19"/>
  <c r="B155" i="19"/>
  <c r="B154" i="19"/>
  <c r="H208" i="18"/>
  <c r="H209" i="18" s="1"/>
  <c r="H211" i="18" s="1"/>
  <c r="F208" i="18"/>
  <c r="F209" i="18" s="1"/>
  <c r="F211" i="18" s="1"/>
  <c r="D208" i="18"/>
  <c r="D209" i="18" s="1"/>
  <c r="D211" i="18" s="1"/>
  <c r="B208" i="18"/>
  <c r="H199" i="18"/>
  <c r="F199" i="18"/>
  <c r="D199" i="18"/>
  <c r="H189" i="18"/>
  <c r="H190" i="18" s="1"/>
  <c r="H191" i="18" s="1"/>
  <c r="F189" i="18"/>
  <c r="D189" i="18"/>
  <c r="D190" i="18" s="1"/>
  <c r="D191" i="18" s="1"/>
  <c r="H188" i="18"/>
  <c r="F188" i="18"/>
  <c r="D188" i="18"/>
  <c r="H177" i="18"/>
  <c r="F177" i="18"/>
  <c r="D177" i="18"/>
  <c r="B177" i="18"/>
  <c r="B156" i="18"/>
  <c r="B155" i="18"/>
  <c r="B154" i="18"/>
  <c r="H208" i="17"/>
  <c r="F208" i="17"/>
  <c r="D208" i="17"/>
  <c r="D209" i="17" s="1"/>
  <c r="D211" i="17" s="1"/>
  <c r="B208" i="17"/>
  <c r="B209" i="17" s="1"/>
  <c r="B211" i="17" s="1"/>
  <c r="H199" i="17"/>
  <c r="F199" i="17"/>
  <c r="F200" i="17" s="1"/>
  <c r="D199" i="17"/>
  <c r="D200" i="17" s="1"/>
  <c r="H189" i="17"/>
  <c r="F189" i="17"/>
  <c r="D189" i="17"/>
  <c r="D190" i="17" s="1"/>
  <c r="D191" i="17" s="1"/>
  <c r="H188" i="17"/>
  <c r="H190" i="17" s="1"/>
  <c r="F188" i="17"/>
  <c r="D188" i="17"/>
  <c r="H177" i="17"/>
  <c r="F177" i="17"/>
  <c r="D177" i="17"/>
  <c r="B177" i="17"/>
  <c r="B156" i="17"/>
  <c r="B155" i="17"/>
  <c r="B154" i="17"/>
  <c r="H208" i="16"/>
  <c r="F208" i="16"/>
  <c r="D208" i="16"/>
  <c r="B208" i="16"/>
  <c r="H199" i="16"/>
  <c r="F199" i="16"/>
  <c r="D199" i="16"/>
  <c r="H189" i="16"/>
  <c r="F189" i="16"/>
  <c r="D189" i="16"/>
  <c r="D190" i="16" s="1"/>
  <c r="H188" i="16"/>
  <c r="H190" i="16" s="1"/>
  <c r="H191" i="16" s="1"/>
  <c r="F188" i="16"/>
  <c r="F190" i="16" s="1"/>
  <c r="D188" i="16"/>
  <c r="H177" i="16"/>
  <c r="F177" i="16"/>
  <c r="D177" i="16"/>
  <c r="B177" i="16"/>
  <c r="B156" i="16"/>
  <c r="B155" i="16"/>
  <c r="B154" i="16"/>
  <c r="H209" i="19"/>
  <c r="H211" i="19" s="1"/>
  <c r="F209" i="19"/>
  <c r="F211" i="19" s="1"/>
  <c r="D209" i="19"/>
  <c r="D211" i="19" s="1"/>
  <c r="B209" i="19"/>
  <c r="B211" i="19" s="1"/>
  <c r="H201" i="19"/>
  <c r="H204" i="19" s="1"/>
  <c r="F201" i="19"/>
  <c r="F204" i="19" s="1"/>
  <c r="D201" i="19"/>
  <c r="D204" i="19" s="1"/>
  <c r="B201" i="19"/>
  <c r="B204" i="19" s="1"/>
  <c r="B200" i="19"/>
  <c r="H200" i="19"/>
  <c r="F200" i="19"/>
  <c r="D200" i="19"/>
  <c r="H194" i="19"/>
  <c r="F194" i="19"/>
  <c r="D194" i="19"/>
  <c r="B194" i="19"/>
  <c r="H193" i="19"/>
  <c r="F193" i="19"/>
  <c r="D193" i="19"/>
  <c r="B193" i="19"/>
  <c r="H192" i="19"/>
  <c r="F192" i="19"/>
  <c r="D192" i="19"/>
  <c r="B192" i="19"/>
  <c r="B190" i="19"/>
  <c r="H187" i="19"/>
  <c r="F187" i="19"/>
  <c r="D187" i="19"/>
  <c r="B187" i="19"/>
  <c r="B191" i="19" s="1"/>
  <c r="H181" i="19"/>
  <c r="F181" i="19"/>
  <c r="D181" i="19"/>
  <c r="B181" i="19"/>
  <c r="H180" i="19"/>
  <c r="F180" i="19"/>
  <c r="D180" i="19"/>
  <c r="B180" i="19"/>
  <c r="H175" i="19"/>
  <c r="H176" i="19" s="1"/>
  <c r="H178" i="19" s="1"/>
  <c r="F175" i="19"/>
  <c r="F176" i="19" s="1"/>
  <c r="F178" i="19" s="1"/>
  <c r="D175" i="19"/>
  <c r="D176" i="19" s="1"/>
  <c r="D178" i="19" s="1"/>
  <c r="B175" i="19"/>
  <c r="B176" i="19" s="1"/>
  <c r="B178" i="19" s="1"/>
  <c r="H170" i="19"/>
  <c r="F170" i="19"/>
  <c r="D170" i="19"/>
  <c r="B170" i="19"/>
  <c r="H169" i="19"/>
  <c r="F169" i="19"/>
  <c r="D169" i="19"/>
  <c r="B169" i="19"/>
  <c r="H168" i="19"/>
  <c r="F168" i="19"/>
  <c r="D168" i="19"/>
  <c r="B168" i="19"/>
  <c r="H165" i="19"/>
  <c r="F165" i="19"/>
  <c r="D165" i="19"/>
  <c r="B165" i="19"/>
  <c r="B152" i="19"/>
  <c r="H136" i="19"/>
  <c r="F136" i="19"/>
  <c r="D136" i="19"/>
  <c r="B136" i="19"/>
  <c r="H130" i="19"/>
  <c r="F130" i="19"/>
  <c r="D130" i="19"/>
  <c r="B130" i="19"/>
  <c r="H120" i="19"/>
  <c r="F120" i="19"/>
  <c r="D120" i="19"/>
  <c r="B120" i="19"/>
  <c r="H91" i="19"/>
  <c r="F91" i="19"/>
  <c r="D91" i="19"/>
  <c r="B91" i="19"/>
  <c r="H84" i="19"/>
  <c r="F84" i="19"/>
  <c r="D84" i="19"/>
  <c r="B84" i="19"/>
  <c r="H76" i="19"/>
  <c r="F76" i="19"/>
  <c r="D76" i="19"/>
  <c r="B76" i="19"/>
  <c r="H66" i="19"/>
  <c r="F66" i="19"/>
  <c r="D66" i="19"/>
  <c r="B66" i="19"/>
  <c r="H59" i="19"/>
  <c r="F59" i="19"/>
  <c r="D59" i="19"/>
  <c r="B59" i="19"/>
  <c r="H49" i="19"/>
  <c r="F49" i="19"/>
  <c r="D49" i="19"/>
  <c r="B49" i="19"/>
  <c r="H46" i="19"/>
  <c r="F46" i="19"/>
  <c r="D46" i="19"/>
  <c r="B46" i="19"/>
  <c r="H25" i="19"/>
  <c r="F25" i="19"/>
  <c r="D25" i="19"/>
  <c r="B25" i="19"/>
  <c r="C25" i="19" s="1"/>
  <c r="H15" i="19"/>
  <c r="H16" i="19" s="1"/>
  <c r="F15" i="19"/>
  <c r="F16" i="19" s="1"/>
  <c r="D15" i="19"/>
  <c r="B15" i="19"/>
  <c r="B209" i="18"/>
  <c r="B211" i="18" s="1"/>
  <c r="F204" i="18"/>
  <c r="D204" i="18"/>
  <c r="H201" i="18"/>
  <c r="H204" i="18" s="1"/>
  <c r="F201" i="18"/>
  <c r="D201" i="18"/>
  <c r="B201" i="18"/>
  <c r="B204" i="18" s="1"/>
  <c r="F200" i="18"/>
  <c r="D200" i="18"/>
  <c r="B200" i="18"/>
  <c r="H200" i="18"/>
  <c r="H194" i="18"/>
  <c r="F194" i="18"/>
  <c r="D194" i="18"/>
  <c r="B194" i="18"/>
  <c r="H193" i="18"/>
  <c r="F193" i="18"/>
  <c r="D193" i="18"/>
  <c r="B193" i="18"/>
  <c r="H192" i="18"/>
  <c r="H195" i="18" s="1"/>
  <c r="F192" i="18"/>
  <c r="F195" i="18" s="1"/>
  <c r="D192" i="18"/>
  <c r="D195" i="18" s="1"/>
  <c r="B192" i="18"/>
  <c r="B195" i="18" s="1"/>
  <c r="B191" i="18"/>
  <c r="B190" i="18"/>
  <c r="H187" i="18"/>
  <c r="F187" i="18"/>
  <c r="D187" i="18"/>
  <c r="B187" i="18"/>
  <c r="H181" i="18"/>
  <c r="F181" i="18"/>
  <c r="D181" i="18"/>
  <c r="B181" i="18"/>
  <c r="H180" i="18"/>
  <c r="F180" i="18"/>
  <c r="D180" i="18"/>
  <c r="B180" i="18"/>
  <c r="H182" i="18"/>
  <c r="F182" i="18"/>
  <c r="D182" i="18"/>
  <c r="B182" i="18"/>
  <c r="H176" i="18"/>
  <c r="H178" i="18" s="1"/>
  <c r="H175" i="18"/>
  <c r="F175" i="18"/>
  <c r="F176" i="18" s="1"/>
  <c r="F178" i="18" s="1"/>
  <c r="D175" i="18"/>
  <c r="D176" i="18" s="1"/>
  <c r="D178" i="18" s="1"/>
  <c r="B175" i="18"/>
  <c r="B176" i="18" s="1"/>
  <c r="B178" i="18" s="1"/>
  <c r="B183" i="18" s="1"/>
  <c r="C183" i="18" s="1"/>
  <c r="H170" i="18"/>
  <c r="F170" i="18"/>
  <c r="D170" i="18"/>
  <c r="B170" i="18"/>
  <c r="H169" i="18"/>
  <c r="F169" i="18"/>
  <c r="D169" i="18"/>
  <c r="B169" i="18"/>
  <c r="H168" i="18"/>
  <c r="F168" i="18"/>
  <c r="D168" i="18"/>
  <c r="B168" i="18"/>
  <c r="F166" i="18"/>
  <c r="H165" i="18"/>
  <c r="F165" i="18"/>
  <c r="D165" i="18"/>
  <c r="B165" i="18"/>
  <c r="B157" i="18"/>
  <c r="B214" i="18" s="1"/>
  <c r="B152" i="18"/>
  <c r="H136" i="18"/>
  <c r="F136" i="18"/>
  <c r="D136" i="18"/>
  <c r="B136" i="18"/>
  <c r="H130" i="18"/>
  <c r="F130" i="18"/>
  <c r="D130" i="18"/>
  <c r="B130" i="18"/>
  <c r="H120" i="18"/>
  <c r="F120" i="18"/>
  <c r="D120" i="18"/>
  <c r="B120" i="18"/>
  <c r="H91" i="18"/>
  <c r="F91" i="18"/>
  <c r="D91" i="18"/>
  <c r="B91" i="18"/>
  <c r="H84" i="18"/>
  <c r="F84" i="18"/>
  <c r="D84" i="18"/>
  <c r="B84" i="18"/>
  <c r="H76" i="18"/>
  <c r="F76" i="18"/>
  <c r="D76" i="18"/>
  <c r="B76" i="18"/>
  <c r="H66" i="18"/>
  <c r="F66" i="18"/>
  <c r="D66" i="18"/>
  <c r="B66" i="18"/>
  <c r="B166" i="18" s="1"/>
  <c r="H59" i="18"/>
  <c r="F59" i="18"/>
  <c r="D59" i="18"/>
  <c r="B59" i="18"/>
  <c r="H49" i="18"/>
  <c r="F49" i="18"/>
  <c r="D49" i="18"/>
  <c r="B49" i="18"/>
  <c r="H46" i="18"/>
  <c r="F46" i="18"/>
  <c r="D46" i="18"/>
  <c r="B46" i="18"/>
  <c r="H25" i="18"/>
  <c r="I25" i="18" s="1"/>
  <c r="F25" i="18"/>
  <c r="G25" i="18" s="1"/>
  <c r="D25" i="18"/>
  <c r="E25" i="18" s="1"/>
  <c r="B25" i="18"/>
  <c r="C25" i="18" s="1"/>
  <c r="D16" i="18"/>
  <c r="B16" i="18"/>
  <c r="H15" i="18"/>
  <c r="H16" i="18" s="1"/>
  <c r="F15" i="18"/>
  <c r="F16" i="18" s="1"/>
  <c r="D15" i="18"/>
  <c r="B15" i="18"/>
  <c r="H209" i="17"/>
  <c r="H211" i="17" s="1"/>
  <c r="F209" i="17"/>
  <c r="F211" i="17" s="1"/>
  <c r="H201" i="17"/>
  <c r="H204" i="17" s="1"/>
  <c r="F201" i="17"/>
  <c r="F204" i="17" s="1"/>
  <c r="D201" i="17"/>
  <c r="D204" i="17" s="1"/>
  <c r="B201" i="17"/>
  <c r="B204" i="17" s="1"/>
  <c r="B200" i="17"/>
  <c r="H200" i="17"/>
  <c r="H194" i="17"/>
  <c r="F194" i="17"/>
  <c r="D194" i="17"/>
  <c r="B194" i="17"/>
  <c r="H193" i="17"/>
  <c r="F193" i="17"/>
  <c r="D193" i="17"/>
  <c r="B193" i="17"/>
  <c r="H192" i="17"/>
  <c r="H195" i="17" s="1"/>
  <c r="F192" i="17"/>
  <c r="F195" i="17" s="1"/>
  <c r="D192" i="17"/>
  <c r="D195" i="17" s="1"/>
  <c r="B192" i="17"/>
  <c r="B195" i="17" s="1"/>
  <c r="B190" i="17"/>
  <c r="H187" i="17"/>
  <c r="F187" i="17"/>
  <c r="D187" i="17"/>
  <c r="B187" i="17"/>
  <c r="B191" i="17" s="1"/>
  <c r="B196" i="17" s="1"/>
  <c r="C196" i="17" s="1"/>
  <c r="H181" i="17"/>
  <c r="F181" i="17"/>
  <c r="D181" i="17"/>
  <c r="B181" i="17"/>
  <c r="H180" i="17"/>
  <c r="F180" i="17"/>
  <c r="D180" i="17"/>
  <c r="B180" i="17"/>
  <c r="H182" i="17"/>
  <c r="F182" i="17"/>
  <c r="D182" i="17"/>
  <c r="B182" i="17"/>
  <c r="H176" i="17"/>
  <c r="H178" i="17" s="1"/>
  <c r="F176" i="17"/>
  <c r="D176" i="17"/>
  <c r="B176" i="17"/>
  <c r="H175" i="17"/>
  <c r="F175" i="17"/>
  <c r="D175" i="17"/>
  <c r="B175" i="17"/>
  <c r="H170" i="17"/>
  <c r="F170" i="17"/>
  <c r="D170" i="17"/>
  <c r="B170" i="17"/>
  <c r="H169" i="17"/>
  <c r="F169" i="17"/>
  <c r="D169" i="17"/>
  <c r="B169" i="17"/>
  <c r="H168" i="17"/>
  <c r="F168" i="17"/>
  <c r="D168" i="17"/>
  <c r="B168" i="17"/>
  <c r="H165" i="17"/>
  <c r="F165" i="17"/>
  <c r="D165" i="17"/>
  <c r="B165" i="17"/>
  <c r="B157" i="17"/>
  <c r="B214" i="17" s="1"/>
  <c r="B152" i="17"/>
  <c r="H136" i="17"/>
  <c r="F136" i="17"/>
  <c r="D136" i="17"/>
  <c r="B136" i="17"/>
  <c r="H130" i="17"/>
  <c r="F130" i="17"/>
  <c r="D130" i="17"/>
  <c r="B130" i="17"/>
  <c r="H120" i="17"/>
  <c r="F120" i="17"/>
  <c r="D120" i="17"/>
  <c r="B120" i="17"/>
  <c r="H91" i="17"/>
  <c r="I91" i="17" s="1"/>
  <c r="F91" i="17"/>
  <c r="G91" i="17" s="1"/>
  <c r="D91" i="17"/>
  <c r="E91" i="17" s="1"/>
  <c r="C91" i="17"/>
  <c r="B91" i="17"/>
  <c r="I90" i="17"/>
  <c r="G90" i="17"/>
  <c r="E90" i="17"/>
  <c r="C90" i="17"/>
  <c r="I89" i="17"/>
  <c r="G89" i="17"/>
  <c r="E89" i="17"/>
  <c r="C89" i="17"/>
  <c r="I88" i="17"/>
  <c r="G88" i="17"/>
  <c r="E88" i="17"/>
  <c r="C88" i="17"/>
  <c r="I87" i="17"/>
  <c r="G87" i="17"/>
  <c r="E87" i="17"/>
  <c r="C87" i="17"/>
  <c r="I86" i="17"/>
  <c r="G86" i="17"/>
  <c r="E86" i="17"/>
  <c r="C86" i="17"/>
  <c r="H84" i="17"/>
  <c r="I84" i="17" s="1"/>
  <c r="G84" i="17"/>
  <c r="F84" i="17"/>
  <c r="F92" i="17" s="1"/>
  <c r="D84" i="17"/>
  <c r="D92" i="17" s="1"/>
  <c r="B84" i="17"/>
  <c r="C84" i="17" s="1"/>
  <c r="I83" i="17"/>
  <c r="G83" i="17"/>
  <c r="E83" i="17"/>
  <c r="C83" i="17"/>
  <c r="I82" i="17"/>
  <c r="G82" i="17"/>
  <c r="E82" i="17"/>
  <c r="C82" i="17"/>
  <c r="H76" i="17"/>
  <c r="I76" i="17" s="1"/>
  <c r="F76" i="17"/>
  <c r="G76" i="17" s="1"/>
  <c r="D76" i="17"/>
  <c r="E76" i="17" s="1"/>
  <c r="B76" i="17"/>
  <c r="C76" i="17" s="1"/>
  <c r="I75" i="17"/>
  <c r="G75" i="17"/>
  <c r="E75" i="17"/>
  <c r="C75" i="17"/>
  <c r="I74" i="17"/>
  <c r="G74" i="17"/>
  <c r="E74" i="17"/>
  <c r="C74" i="17"/>
  <c r="I73" i="17"/>
  <c r="G73" i="17"/>
  <c r="E73" i="17"/>
  <c r="C73" i="17"/>
  <c r="I72" i="17"/>
  <c r="G72" i="17"/>
  <c r="E72" i="17"/>
  <c r="C72" i="17"/>
  <c r="I71" i="17"/>
  <c r="G71" i="17"/>
  <c r="E71" i="17"/>
  <c r="C71" i="17"/>
  <c r="I70" i="17"/>
  <c r="G70" i="17"/>
  <c r="E70" i="17"/>
  <c r="C70" i="17"/>
  <c r="I69" i="17"/>
  <c r="G69" i="17"/>
  <c r="E69" i="17"/>
  <c r="C69" i="17"/>
  <c r="I68" i="17"/>
  <c r="G68" i="17"/>
  <c r="E68" i="17"/>
  <c r="C68" i="17"/>
  <c r="H66" i="17"/>
  <c r="I66" i="17" s="1"/>
  <c r="F66" i="17"/>
  <c r="G66" i="17" s="1"/>
  <c r="D66" i="17"/>
  <c r="E66" i="17" s="1"/>
  <c r="C66" i="17"/>
  <c r="B66" i="17"/>
  <c r="B77" i="17" s="1"/>
  <c r="I65" i="17"/>
  <c r="G65" i="17"/>
  <c r="E65" i="17"/>
  <c r="C65" i="17"/>
  <c r="I64" i="17"/>
  <c r="G64" i="17"/>
  <c r="E64" i="17"/>
  <c r="C64" i="17"/>
  <c r="H59" i="17"/>
  <c r="I59" i="17" s="1"/>
  <c r="G59" i="17"/>
  <c r="F59" i="17"/>
  <c r="D59" i="17"/>
  <c r="E59" i="17" s="1"/>
  <c r="B59" i="17"/>
  <c r="C59" i="17" s="1"/>
  <c r="I58" i="17"/>
  <c r="G58" i="17"/>
  <c r="E58" i="17"/>
  <c r="C58" i="17"/>
  <c r="I57" i="17"/>
  <c r="G57" i="17"/>
  <c r="E57" i="17"/>
  <c r="C57" i="17"/>
  <c r="I56" i="17"/>
  <c r="G56" i="17"/>
  <c r="E56" i="17"/>
  <c r="C56" i="17"/>
  <c r="I55" i="17"/>
  <c r="G55" i="17"/>
  <c r="E55" i="17"/>
  <c r="C55" i="17"/>
  <c r="I54" i="17"/>
  <c r="G54" i="17"/>
  <c r="E54" i="17"/>
  <c r="C54" i="17"/>
  <c r="I53" i="17"/>
  <c r="G53" i="17"/>
  <c r="E53" i="17"/>
  <c r="C53" i="17"/>
  <c r="I52" i="17"/>
  <c r="G52" i="17"/>
  <c r="E52" i="17"/>
  <c r="C52" i="17"/>
  <c r="I51" i="17"/>
  <c r="G51" i="17"/>
  <c r="E51" i="17"/>
  <c r="C51" i="17"/>
  <c r="H49" i="17"/>
  <c r="I49" i="17" s="1"/>
  <c r="F49" i="17"/>
  <c r="G49" i="17" s="1"/>
  <c r="D49" i="17"/>
  <c r="E49" i="17" s="1"/>
  <c r="B49" i="17"/>
  <c r="C49" i="17" s="1"/>
  <c r="I48" i="17"/>
  <c r="G48" i="17"/>
  <c r="E48" i="17"/>
  <c r="C48" i="17"/>
  <c r="H46" i="17"/>
  <c r="F46" i="17"/>
  <c r="D46" i="17"/>
  <c r="E46" i="17" s="1"/>
  <c r="B46" i="17"/>
  <c r="C46" i="17" s="1"/>
  <c r="I45" i="17"/>
  <c r="G45" i="17"/>
  <c r="E45" i="17"/>
  <c r="C45" i="17"/>
  <c r="I44" i="17"/>
  <c r="G44" i="17"/>
  <c r="E44" i="17"/>
  <c r="C44" i="17"/>
  <c r="I43" i="17"/>
  <c r="G43" i="17"/>
  <c r="E43" i="17"/>
  <c r="C43" i="17"/>
  <c r="I42" i="17"/>
  <c r="G42" i="17"/>
  <c r="E42" i="17"/>
  <c r="C42" i="17"/>
  <c r="I41" i="17"/>
  <c r="G41" i="17"/>
  <c r="E41" i="17"/>
  <c r="C41" i="17"/>
  <c r="I40" i="17"/>
  <c r="G40" i="17"/>
  <c r="E40" i="17"/>
  <c r="C40" i="17"/>
  <c r="I39" i="17"/>
  <c r="G39" i="17"/>
  <c r="E39" i="17"/>
  <c r="C39" i="17"/>
  <c r="I38" i="17"/>
  <c r="G38" i="17"/>
  <c r="E38" i="17"/>
  <c r="C38" i="17"/>
  <c r="I37" i="17"/>
  <c r="G37" i="17"/>
  <c r="E37" i="17"/>
  <c r="C37" i="17"/>
  <c r="I36" i="17"/>
  <c r="G36" i="17"/>
  <c r="E36" i="17"/>
  <c r="C36" i="17"/>
  <c r="I35" i="17"/>
  <c r="G35" i="17"/>
  <c r="E35" i="17"/>
  <c r="C35" i="17"/>
  <c r="I34" i="17"/>
  <c r="G34" i="17"/>
  <c r="E34" i="17"/>
  <c r="C34" i="17"/>
  <c r="I33" i="17"/>
  <c r="G33" i="17"/>
  <c r="E33" i="17"/>
  <c r="C33" i="17"/>
  <c r="I32" i="17"/>
  <c r="G32" i="17"/>
  <c r="E32" i="17"/>
  <c r="C32" i="17"/>
  <c r="I31" i="17"/>
  <c r="G31" i="17"/>
  <c r="E31" i="17"/>
  <c r="C31" i="17"/>
  <c r="I30" i="17"/>
  <c r="G30" i="17"/>
  <c r="E30" i="17"/>
  <c r="C30" i="17"/>
  <c r="I29" i="17"/>
  <c r="G29" i="17"/>
  <c r="E29" i="17"/>
  <c r="C29" i="17"/>
  <c r="I28" i="17"/>
  <c r="G28" i="17"/>
  <c r="E28" i="17"/>
  <c r="C28" i="17"/>
  <c r="I27" i="17"/>
  <c r="G27" i="17"/>
  <c r="E27" i="17"/>
  <c r="C27" i="17"/>
  <c r="H25" i="17"/>
  <c r="I25" i="17" s="1"/>
  <c r="F25" i="17"/>
  <c r="G25" i="17" s="1"/>
  <c r="D25" i="17"/>
  <c r="E25" i="17" s="1"/>
  <c r="B25" i="17"/>
  <c r="C25" i="17" s="1"/>
  <c r="I24" i="17"/>
  <c r="G24" i="17"/>
  <c r="E24" i="17"/>
  <c r="C24" i="17"/>
  <c r="I23" i="17"/>
  <c r="G23" i="17"/>
  <c r="E23" i="17"/>
  <c r="C23" i="17"/>
  <c r="I21" i="17"/>
  <c r="G21" i="17"/>
  <c r="E21" i="17"/>
  <c r="C21" i="17"/>
  <c r="I20" i="17"/>
  <c r="G20" i="17"/>
  <c r="E20" i="17"/>
  <c r="C20" i="17"/>
  <c r="I19" i="17"/>
  <c r="G19" i="17"/>
  <c r="E19" i="17"/>
  <c r="C19" i="17"/>
  <c r="I18" i="17"/>
  <c r="G18" i="17"/>
  <c r="E18" i="17"/>
  <c r="C18" i="17"/>
  <c r="D16" i="17"/>
  <c r="H15" i="17"/>
  <c r="H16" i="17" s="1"/>
  <c r="F15" i="17"/>
  <c r="F16" i="17" s="1"/>
  <c r="D15" i="17"/>
  <c r="E15" i="17" s="1"/>
  <c r="B15" i="17"/>
  <c r="C15" i="17" s="1"/>
  <c r="I14" i="17"/>
  <c r="G14" i="17"/>
  <c r="E14" i="17"/>
  <c r="C14" i="17"/>
  <c r="H209" i="16"/>
  <c r="H211" i="16" s="1"/>
  <c r="F209" i="16"/>
  <c r="F211" i="16" s="1"/>
  <c r="D209" i="16"/>
  <c r="D211" i="16" s="1"/>
  <c r="B209" i="16"/>
  <c r="B211" i="16" s="1"/>
  <c r="H204" i="16"/>
  <c r="B204" i="16"/>
  <c r="H201" i="16"/>
  <c r="F201" i="16"/>
  <c r="F204" i="16" s="1"/>
  <c r="D201" i="16"/>
  <c r="D204" i="16" s="1"/>
  <c r="B201" i="16"/>
  <c r="B200" i="16"/>
  <c r="H200" i="16"/>
  <c r="F200" i="16"/>
  <c r="D200" i="16"/>
  <c r="H194" i="16"/>
  <c r="F194" i="16"/>
  <c r="D194" i="16"/>
  <c r="B194" i="16"/>
  <c r="H193" i="16"/>
  <c r="F193" i="16"/>
  <c r="D193" i="16"/>
  <c r="B193" i="16"/>
  <c r="H192" i="16"/>
  <c r="H195" i="16" s="1"/>
  <c r="F192" i="16"/>
  <c r="F195" i="16" s="1"/>
  <c r="D192" i="16"/>
  <c r="D195" i="16" s="1"/>
  <c r="B192" i="16"/>
  <c r="B195" i="16" s="1"/>
  <c r="B190" i="16"/>
  <c r="H187" i="16"/>
  <c r="F187" i="16"/>
  <c r="D187" i="16"/>
  <c r="B187" i="16"/>
  <c r="B191" i="16" s="1"/>
  <c r="H181" i="16"/>
  <c r="F181" i="16"/>
  <c r="D181" i="16"/>
  <c r="B181" i="16"/>
  <c r="H180" i="16"/>
  <c r="F180" i="16"/>
  <c r="D180" i="16"/>
  <c r="B180" i="16"/>
  <c r="H182" i="16"/>
  <c r="F182" i="16"/>
  <c r="D182" i="16"/>
  <c r="B182" i="16"/>
  <c r="H176" i="16"/>
  <c r="H178" i="16" s="1"/>
  <c r="F176" i="16"/>
  <c r="F178" i="16" s="1"/>
  <c r="B176" i="16"/>
  <c r="B178" i="16" s="1"/>
  <c r="H175" i="16"/>
  <c r="F175" i="16"/>
  <c r="D175" i="16"/>
  <c r="D176" i="16" s="1"/>
  <c r="D178" i="16" s="1"/>
  <c r="B175" i="16"/>
  <c r="H170" i="16"/>
  <c r="F170" i="16"/>
  <c r="D170" i="16"/>
  <c r="B170" i="16"/>
  <c r="H169" i="16"/>
  <c r="F169" i="16"/>
  <c r="D169" i="16"/>
  <c r="B169" i="16"/>
  <c r="H168" i="16"/>
  <c r="F168" i="16"/>
  <c r="D168" i="16"/>
  <c r="B168" i="16"/>
  <c r="H165" i="16"/>
  <c r="F165" i="16"/>
  <c r="D165" i="16"/>
  <c r="B165" i="16"/>
  <c r="B157" i="16"/>
  <c r="B214" i="16" s="1"/>
  <c r="B152" i="16"/>
  <c r="H136" i="16"/>
  <c r="F136" i="16"/>
  <c r="D136" i="16"/>
  <c r="B136" i="16"/>
  <c r="H130" i="16"/>
  <c r="F130" i="16"/>
  <c r="D130" i="16"/>
  <c r="B130" i="16"/>
  <c r="H120" i="16"/>
  <c r="F120" i="16"/>
  <c r="D120" i="16"/>
  <c r="B120" i="16"/>
  <c r="H91" i="16"/>
  <c r="I91" i="16" s="1"/>
  <c r="G91" i="16"/>
  <c r="F91" i="16"/>
  <c r="D91" i="16"/>
  <c r="E91" i="16" s="1"/>
  <c r="B91" i="16"/>
  <c r="C91" i="16" s="1"/>
  <c r="I90" i="16"/>
  <c r="G90" i="16"/>
  <c r="E90" i="16"/>
  <c r="C90" i="16"/>
  <c r="I89" i="16"/>
  <c r="G89" i="16"/>
  <c r="E89" i="16"/>
  <c r="C89" i="16"/>
  <c r="I88" i="16"/>
  <c r="G88" i="16"/>
  <c r="E88" i="16"/>
  <c r="C88" i="16"/>
  <c r="I87" i="16"/>
  <c r="G87" i="16"/>
  <c r="E87" i="16"/>
  <c r="C87" i="16"/>
  <c r="I86" i="16"/>
  <c r="G86" i="16"/>
  <c r="E86" i="16"/>
  <c r="C86" i="16"/>
  <c r="I84" i="16"/>
  <c r="H84" i="16"/>
  <c r="H92" i="16" s="1"/>
  <c r="G84" i="16"/>
  <c r="F84" i="16"/>
  <c r="F92" i="16" s="1"/>
  <c r="D84" i="16"/>
  <c r="E84" i="16" s="1"/>
  <c r="C84" i="16"/>
  <c r="B84" i="16"/>
  <c r="B92" i="16" s="1"/>
  <c r="I83" i="16"/>
  <c r="G83" i="16"/>
  <c r="E83" i="16"/>
  <c r="C83" i="16"/>
  <c r="I82" i="16"/>
  <c r="G82" i="16"/>
  <c r="E82" i="16"/>
  <c r="C82" i="16"/>
  <c r="H76" i="16"/>
  <c r="I76" i="16" s="1"/>
  <c r="G76" i="16"/>
  <c r="F76" i="16"/>
  <c r="E76" i="16"/>
  <c r="D76" i="16"/>
  <c r="C76" i="16"/>
  <c r="B76" i="16"/>
  <c r="I75" i="16"/>
  <c r="G75" i="16"/>
  <c r="E75" i="16"/>
  <c r="C75" i="16"/>
  <c r="I74" i="16"/>
  <c r="G74" i="16"/>
  <c r="E74" i="16"/>
  <c r="C74" i="16"/>
  <c r="I73" i="16"/>
  <c r="G73" i="16"/>
  <c r="E73" i="16"/>
  <c r="C73" i="16"/>
  <c r="I72" i="16"/>
  <c r="G72" i="16"/>
  <c r="E72" i="16"/>
  <c r="C72" i="16"/>
  <c r="I71" i="16"/>
  <c r="G71" i="16"/>
  <c r="E71" i="16"/>
  <c r="C71" i="16"/>
  <c r="I70" i="16"/>
  <c r="G70" i="16"/>
  <c r="E70" i="16"/>
  <c r="C70" i="16"/>
  <c r="I69" i="16"/>
  <c r="G69" i="16"/>
  <c r="E69" i="16"/>
  <c r="C69" i="16"/>
  <c r="I68" i="16"/>
  <c r="G68" i="16"/>
  <c r="E68" i="16"/>
  <c r="C68" i="16"/>
  <c r="I66" i="16"/>
  <c r="H66" i="16"/>
  <c r="H77" i="16" s="1"/>
  <c r="G66" i="16"/>
  <c r="F66" i="16"/>
  <c r="F77" i="16" s="1"/>
  <c r="E66" i="16"/>
  <c r="D66" i="16"/>
  <c r="D77" i="16" s="1"/>
  <c r="C66" i="16"/>
  <c r="B66" i="16"/>
  <c r="B77" i="16" s="1"/>
  <c r="I65" i="16"/>
  <c r="G65" i="16"/>
  <c r="E65" i="16"/>
  <c r="C65" i="16"/>
  <c r="I64" i="16"/>
  <c r="G64" i="16"/>
  <c r="E64" i="16"/>
  <c r="C64" i="16"/>
  <c r="I59" i="16"/>
  <c r="H59" i="16"/>
  <c r="G59" i="16"/>
  <c r="F59" i="16"/>
  <c r="D59" i="16"/>
  <c r="E59" i="16" s="1"/>
  <c r="C59" i="16"/>
  <c r="B59" i="16"/>
  <c r="I58" i="16"/>
  <c r="G58" i="16"/>
  <c r="E58" i="16"/>
  <c r="C58" i="16"/>
  <c r="I57" i="16"/>
  <c r="G57" i="16"/>
  <c r="E57" i="16"/>
  <c r="C57" i="16"/>
  <c r="I56" i="16"/>
  <c r="G56" i="16"/>
  <c r="E56" i="16"/>
  <c r="C56" i="16"/>
  <c r="I55" i="16"/>
  <c r="G55" i="16"/>
  <c r="E55" i="16"/>
  <c r="C55" i="16"/>
  <c r="I54" i="16"/>
  <c r="G54" i="16"/>
  <c r="E54" i="16"/>
  <c r="C54" i="16"/>
  <c r="I53" i="16"/>
  <c r="G53" i="16"/>
  <c r="E53" i="16"/>
  <c r="C53" i="16"/>
  <c r="I52" i="16"/>
  <c r="G52" i="16"/>
  <c r="E52" i="16"/>
  <c r="C52" i="16"/>
  <c r="I51" i="16"/>
  <c r="G51" i="16"/>
  <c r="E51" i="16"/>
  <c r="C51" i="16"/>
  <c r="H49" i="16"/>
  <c r="I49" i="16" s="1"/>
  <c r="G49" i="16"/>
  <c r="F49" i="16"/>
  <c r="E49" i="16"/>
  <c r="D49" i="16"/>
  <c r="C49" i="16"/>
  <c r="B49" i="16"/>
  <c r="I48" i="16"/>
  <c r="G48" i="16"/>
  <c r="E48" i="16"/>
  <c r="C48" i="16"/>
  <c r="H46" i="16"/>
  <c r="G46" i="16"/>
  <c r="F46" i="16"/>
  <c r="E46" i="16"/>
  <c r="D46" i="16"/>
  <c r="C46" i="16"/>
  <c r="B46" i="16"/>
  <c r="I45" i="16"/>
  <c r="G45" i="16"/>
  <c r="E45" i="16"/>
  <c r="C45" i="16"/>
  <c r="I44" i="16"/>
  <c r="G44" i="16"/>
  <c r="E44" i="16"/>
  <c r="C44" i="16"/>
  <c r="I43" i="16"/>
  <c r="G43" i="16"/>
  <c r="E43" i="16"/>
  <c r="C43" i="16"/>
  <c r="I42" i="16"/>
  <c r="G42" i="16"/>
  <c r="E42" i="16"/>
  <c r="C42" i="16"/>
  <c r="I41" i="16"/>
  <c r="G41" i="16"/>
  <c r="E41" i="16"/>
  <c r="C41" i="16"/>
  <c r="I40" i="16"/>
  <c r="G40" i="16"/>
  <c r="E40" i="16"/>
  <c r="C40" i="16"/>
  <c r="I39" i="16"/>
  <c r="G39" i="16"/>
  <c r="E39" i="16"/>
  <c r="C39" i="16"/>
  <c r="I38" i="16"/>
  <c r="G38" i="16"/>
  <c r="E38" i="16"/>
  <c r="C38" i="16"/>
  <c r="I37" i="16"/>
  <c r="G37" i="16"/>
  <c r="E37" i="16"/>
  <c r="C37" i="16"/>
  <c r="I36" i="16"/>
  <c r="G36" i="16"/>
  <c r="E36" i="16"/>
  <c r="C36" i="16"/>
  <c r="I35" i="16"/>
  <c r="G35" i="16"/>
  <c r="E35" i="16"/>
  <c r="C35" i="16"/>
  <c r="I34" i="16"/>
  <c r="G34" i="16"/>
  <c r="E34" i="16"/>
  <c r="C34" i="16"/>
  <c r="I33" i="16"/>
  <c r="G33" i="16"/>
  <c r="E33" i="16"/>
  <c r="C33" i="16"/>
  <c r="I32" i="16"/>
  <c r="G32" i="16"/>
  <c r="E32" i="16"/>
  <c r="C32" i="16"/>
  <c r="I31" i="16"/>
  <c r="G31" i="16"/>
  <c r="E31" i="16"/>
  <c r="C31" i="16"/>
  <c r="I30" i="16"/>
  <c r="G30" i="16"/>
  <c r="E30" i="16"/>
  <c r="C30" i="16"/>
  <c r="I29" i="16"/>
  <c r="G29" i="16"/>
  <c r="E29" i="16"/>
  <c r="C29" i="16"/>
  <c r="I28" i="16"/>
  <c r="G28" i="16"/>
  <c r="E28" i="16"/>
  <c r="C28" i="16"/>
  <c r="I27" i="16"/>
  <c r="G27" i="16"/>
  <c r="E27" i="16"/>
  <c r="C27" i="16"/>
  <c r="H25" i="16"/>
  <c r="I25" i="16" s="1"/>
  <c r="G25" i="16"/>
  <c r="F25" i="16"/>
  <c r="F60" i="16" s="1"/>
  <c r="E25" i="16"/>
  <c r="D25" i="16"/>
  <c r="D60" i="16" s="1"/>
  <c r="C25" i="16"/>
  <c r="B25" i="16"/>
  <c r="B60" i="16" s="1"/>
  <c r="I24" i="16"/>
  <c r="G24" i="16"/>
  <c r="E24" i="16"/>
  <c r="C24" i="16"/>
  <c r="I23" i="16"/>
  <c r="G23" i="16"/>
  <c r="E23" i="16"/>
  <c r="C23" i="16"/>
  <c r="I21" i="16"/>
  <c r="G21" i="16"/>
  <c r="E21" i="16"/>
  <c r="C21" i="16"/>
  <c r="I20" i="16"/>
  <c r="G20" i="16"/>
  <c r="E20" i="16"/>
  <c r="C20" i="16"/>
  <c r="I19" i="16"/>
  <c r="G19" i="16"/>
  <c r="E19" i="16"/>
  <c r="C19" i="16"/>
  <c r="I18" i="16"/>
  <c r="G18" i="16"/>
  <c r="E18" i="16"/>
  <c r="C18" i="16"/>
  <c r="D16" i="16"/>
  <c r="H15" i="16"/>
  <c r="H16" i="16" s="1"/>
  <c r="G15" i="16"/>
  <c r="F15" i="16"/>
  <c r="F16" i="16" s="1"/>
  <c r="E15" i="16"/>
  <c r="D15" i="16"/>
  <c r="C15" i="16"/>
  <c r="B15" i="16"/>
  <c r="B16" i="16" s="1"/>
  <c r="I14" i="16"/>
  <c r="G14" i="16"/>
  <c r="E14" i="16"/>
  <c r="C14" i="16"/>
  <c r="H170" i="9"/>
  <c r="F170" i="9"/>
  <c r="D170" i="9"/>
  <c r="B170" i="9"/>
  <c r="H169" i="9"/>
  <c r="F169" i="9"/>
  <c r="D169" i="9"/>
  <c r="B169" i="9"/>
  <c r="H168" i="9"/>
  <c r="F168" i="9"/>
  <c r="D168" i="9"/>
  <c r="B168" i="9"/>
  <c r="H165" i="9"/>
  <c r="F165" i="9"/>
  <c r="D165" i="9"/>
  <c r="B165" i="9"/>
  <c r="H165" i="11"/>
  <c r="F165" i="11"/>
  <c r="D165" i="11"/>
  <c r="B165" i="11"/>
  <c r="H170" i="12"/>
  <c r="F170" i="12"/>
  <c r="D170" i="12"/>
  <c r="B170" i="12"/>
  <c r="H169" i="12"/>
  <c r="F169" i="12"/>
  <c r="D169" i="12"/>
  <c r="B169" i="12"/>
  <c r="H168" i="12"/>
  <c r="F168" i="12"/>
  <c r="D168" i="12"/>
  <c r="B168" i="12"/>
  <c r="H165" i="12"/>
  <c r="F165" i="12"/>
  <c r="D165" i="12"/>
  <c r="B165" i="12"/>
  <c r="H170" i="13"/>
  <c r="F170" i="13"/>
  <c r="D170" i="13"/>
  <c r="B170" i="13"/>
  <c r="H169" i="13"/>
  <c r="F169" i="13"/>
  <c r="D169" i="13"/>
  <c r="B169" i="13"/>
  <c r="H168" i="13"/>
  <c r="F168" i="13"/>
  <c r="D168" i="13"/>
  <c r="B168" i="13"/>
  <c r="H166" i="13"/>
  <c r="F166" i="13"/>
  <c r="D166" i="13"/>
  <c r="B166" i="13"/>
  <c r="H165" i="13"/>
  <c r="F165" i="13"/>
  <c r="D165" i="13"/>
  <c r="B165" i="13"/>
  <c r="H170" i="15"/>
  <c r="F170" i="15"/>
  <c r="D170" i="15"/>
  <c r="B170" i="15"/>
  <c r="H169" i="15"/>
  <c r="F169" i="15"/>
  <c r="D169" i="15"/>
  <c r="B169" i="15"/>
  <c r="H168" i="15"/>
  <c r="F168" i="15"/>
  <c r="D168" i="15"/>
  <c r="B168" i="15"/>
  <c r="H166" i="15"/>
  <c r="F166" i="15"/>
  <c r="D166" i="15"/>
  <c r="B166" i="15"/>
  <c r="H165" i="15"/>
  <c r="F165" i="15"/>
  <c r="D165" i="15"/>
  <c r="B165" i="15"/>
  <c r="H170" i="14"/>
  <c r="F170" i="14"/>
  <c r="D170" i="14"/>
  <c r="B170" i="14"/>
  <c r="I93" i="9"/>
  <c r="I90" i="9"/>
  <c r="I89" i="9"/>
  <c r="I88" i="9"/>
  <c r="I87" i="9"/>
  <c r="I86" i="9"/>
  <c r="I83" i="9"/>
  <c r="I82" i="9"/>
  <c r="I78" i="9"/>
  <c r="I75" i="9"/>
  <c r="I74" i="9"/>
  <c r="I73" i="9"/>
  <c r="I72" i="9"/>
  <c r="I71" i="9"/>
  <c r="I70" i="9"/>
  <c r="I69" i="9"/>
  <c r="I68" i="9"/>
  <c r="I65" i="9"/>
  <c r="I64" i="9"/>
  <c r="I61" i="9"/>
  <c r="I58" i="9"/>
  <c r="I57" i="9"/>
  <c r="I56" i="9"/>
  <c r="I55" i="9"/>
  <c r="I54" i="9"/>
  <c r="I53" i="9"/>
  <c r="I52" i="9"/>
  <c r="I51" i="9"/>
  <c r="I48" i="9"/>
  <c r="I45" i="9"/>
  <c r="I44" i="9"/>
  <c r="I43" i="9"/>
  <c r="I42" i="9"/>
  <c r="I41" i="9"/>
  <c r="I40" i="9"/>
  <c r="I39" i="9"/>
  <c r="I38" i="9"/>
  <c r="I37" i="9"/>
  <c r="I36" i="9"/>
  <c r="I35" i="9"/>
  <c r="I34" i="9"/>
  <c r="I33" i="9"/>
  <c r="I32" i="9"/>
  <c r="I31" i="9"/>
  <c r="I30" i="9"/>
  <c r="I29" i="9"/>
  <c r="I28" i="9"/>
  <c r="I27" i="9"/>
  <c r="I24" i="9"/>
  <c r="I23" i="9"/>
  <c r="I21" i="9"/>
  <c r="I20" i="9"/>
  <c r="I19" i="9"/>
  <c r="I18" i="9"/>
  <c r="I14" i="9"/>
  <c r="I90" i="11"/>
  <c r="I89" i="11"/>
  <c r="I88" i="11"/>
  <c r="I87" i="11"/>
  <c r="I86" i="11"/>
  <c r="I83" i="11"/>
  <c r="I82" i="11"/>
  <c r="I75" i="11"/>
  <c r="I74" i="11"/>
  <c r="I73" i="11"/>
  <c r="I72" i="11"/>
  <c r="I71" i="11"/>
  <c r="I70" i="11"/>
  <c r="I69" i="11"/>
  <c r="I68" i="11"/>
  <c r="I65" i="11"/>
  <c r="I64" i="11"/>
  <c r="I58" i="11"/>
  <c r="I57" i="11"/>
  <c r="I56" i="11"/>
  <c r="I55" i="11"/>
  <c r="I54" i="11"/>
  <c r="I53" i="11"/>
  <c r="I52" i="11"/>
  <c r="I51" i="11"/>
  <c r="I48" i="11"/>
  <c r="I45" i="11"/>
  <c r="I44" i="11"/>
  <c r="I43" i="11"/>
  <c r="I42" i="11"/>
  <c r="I41" i="11"/>
  <c r="I40" i="11"/>
  <c r="I39" i="11"/>
  <c r="I38" i="11"/>
  <c r="I37" i="11"/>
  <c r="I36" i="11"/>
  <c r="I35" i="11"/>
  <c r="I34" i="11"/>
  <c r="I33" i="11"/>
  <c r="I32" i="11"/>
  <c r="I31" i="11"/>
  <c r="I30" i="11"/>
  <c r="I29" i="11"/>
  <c r="I28" i="11"/>
  <c r="I27" i="11"/>
  <c r="I24" i="11"/>
  <c r="I23" i="11"/>
  <c r="I21" i="11"/>
  <c r="I20" i="11"/>
  <c r="I19" i="11"/>
  <c r="I18" i="11"/>
  <c r="I14" i="11"/>
  <c r="I90" i="12"/>
  <c r="I89" i="12"/>
  <c r="I88" i="12"/>
  <c r="I87" i="12"/>
  <c r="I86" i="12"/>
  <c r="I83" i="12"/>
  <c r="I82" i="12"/>
  <c r="I75" i="12"/>
  <c r="I74" i="12"/>
  <c r="I73" i="12"/>
  <c r="I72" i="12"/>
  <c r="I71" i="12"/>
  <c r="I70" i="12"/>
  <c r="I69" i="12"/>
  <c r="I68" i="12"/>
  <c r="I65" i="12"/>
  <c r="I64" i="12"/>
  <c r="I58" i="12"/>
  <c r="I57" i="12"/>
  <c r="I56" i="12"/>
  <c r="I55" i="12"/>
  <c r="I54" i="12"/>
  <c r="I53" i="12"/>
  <c r="I52" i="12"/>
  <c r="I51" i="12"/>
  <c r="I48" i="12"/>
  <c r="I45" i="12"/>
  <c r="I44" i="12"/>
  <c r="I43" i="12"/>
  <c r="I42" i="12"/>
  <c r="I41" i="12"/>
  <c r="I40" i="12"/>
  <c r="I39" i="12"/>
  <c r="I38" i="12"/>
  <c r="I37" i="12"/>
  <c r="I36" i="12"/>
  <c r="I35" i="12"/>
  <c r="I34" i="12"/>
  <c r="I33" i="12"/>
  <c r="I32" i="12"/>
  <c r="I31" i="12"/>
  <c r="I30" i="12"/>
  <c r="I29" i="12"/>
  <c r="I28" i="12"/>
  <c r="I27" i="12"/>
  <c r="I24" i="12"/>
  <c r="I23" i="12"/>
  <c r="I21" i="12"/>
  <c r="I20" i="12"/>
  <c r="I19" i="12"/>
  <c r="I18" i="12"/>
  <c r="I14" i="12"/>
  <c r="I92" i="13"/>
  <c r="I91" i="13"/>
  <c r="I90" i="13"/>
  <c r="I89" i="13"/>
  <c r="I88" i="13"/>
  <c r="I87" i="13"/>
  <c r="I86" i="13"/>
  <c r="I84" i="13"/>
  <c r="I83" i="13"/>
  <c r="I82" i="13"/>
  <c r="I77" i="13"/>
  <c r="I76" i="13"/>
  <c r="I75" i="13"/>
  <c r="I74" i="13"/>
  <c r="I73" i="13"/>
  <c r="I72" i="13"/>
  <c r="I71" i="13"/>
  <c r="I70" i="13"/>
  <c r="I69" i="13"/>
  <c r="I68" i="13"/>
  <c r="I66" i="13"/>
  <c r="I65" i="13"/>
  <c r="I64" i="13"/>
  <c r="I60" i="13"/>
  <c r="I59" i="13"/>
  <c r="I58" i="13"/>
  <c r="I57" i="13"/>
  <c r="I56" i="13"/>
  <c r="I55" i="13"/>
  <c r="I54" i="13"/>
  <c r="I53" i="13"/>
  <c r="I52" i="13"/>
  <c r="I51" i="13"/>
  <c r="I49" i="13"/>
  <c r="I48" i="13"/>
  <c r="I46" i="13"/>
  <c r="I45" i="13"/>
  <c r="I44" i="13"/>
  <c r="I43" i="13"/>
  <c r="I42" i="13"/>
  <c r="I41" i="13"/>
  <c r="I40" i="13"/>
  <c r="I39" i="13"/>
  <c r="I38" i="13"/>
  <c r="I37" i="13"/>
  <c r="I36" i="13"/>
  <c r="I35" i="13"/>
  <c r="I34" i="13"/>
  <c r="I33" i="13"/>
  <c r="I32" i="13"/>
  <c r="I31" i="13"/>
  <c r="I30" i="13"/>
  <c r="I29" i="13"/>
  <c r="I28" i="13"/>
  <c r="I27" i="13"/>
  <c r="I25" i="13"/>
  <c r="I24" i="13"/>
  <c r="I23" i="13"/>
  <c r="I21" i="13"/>
  <c r="I20" i="13"/>
  <c r="I19" i="13"/>
  <c r="I18" i="13"/>
  <c r="I15" i="13"/>
  <c r="I14" i="13"/>
  <c r="I92" i="14"/>
  <c r="I91" i="14"/>
  <c r="I90" i="14"/>
  <c r="I89" i="14"/>
  <c r="I88" i="14"/>
  <c r="I87" i="14"/>
  <c r="I86" i="14"/>
  <c r="I84" i="14"/>
  <c r="I83" i="14"/>
  <c r="I82" i="14"/>
  <c r="I77" i="14"/>
  <c r="I76" i="14"/>
  <c r="I75" i="14"/>
  <c r="I74" i="14"/>
  <c r="I73" i="14"/>
  <c r="I72" i="14"/>
  <c r="I71" i="14"/>
  <c r="I70" i="14"/>
  <c r="I69" i="14"/>
  <c r="I68" i="14"/>
  <c r="I66" i="14"/>
  <c r="I65" i="14"/>
  <c r="I64" i="14"/>
  <c r="I60" i="14"/>
  <c r="I59" i="14"/>
  <c r="I58" i="14"/>
  <c r="I57" i="14"/>
  <c r="I56" i="14"/>
  <c r="I55" i="14"/>
  <c r="I54" i="14"/>
  <c r="I53" i="14"/>
  <c r="I52" i="14"/>
  <c r="I51" i="14"/>
  <c r="I49" i="14"/>
  <c r="I48" i="14"/>
  <c r="I46" i="14"/>
  <c r="I45" i="14"/>
  <c r="I44" i="14"/>
  <c r="I43" i="14"/>
  <c r="I42" i="14"/>
  <c r="I41" i="14"/>
  <c r="I40" i="14"/>
  <c r="I39" i="14"/>
  <c r="I38" i="14"/>
  <c r="I37" i="14"/>
  <c r="I36" i="14"/>
  <c r="I35" i="14"/>
  <c r="I34" i="14"/>
  <c r="I33" i="14"/>
  <c r="I32" i="14"/>
  <c r="I31" i="14"/>
  <c r="I30" i="14"/>
  <c r="I29" i="14"/>
  <c r="I28" i="14"/>
  <c r="I27" i="14"/>
  <c r="I25" i="14"/>
  <c r="I24" i="14"/>
  <c r="I23" i="14"/>
  <c r="I21" i="14"/>
  <c r="I20" i="14"/>
  <c r="I19" i="14"/>
  <c r="I18" i="14"/>
  <c r="I15" i="14"/>
  <c r="I14" i="14"/>
  <c r="I92" i="15"/>
  <c r="I91" i="15"/>
  <c r="I90" i="15"/>
  <c r="I89" i="15"/>
  <c r="I88" i="15"/>
  <c r="I87" i="15"/>
  <c r="I86" i="15"/>
  <c r="I84" i="15"/>
  <c r="I83" i="15"/>
  <c r="I82" i="15"/>
  <c r="I77" i="15"/>
  <c r="I76" i="15"/>
  <c r="I75" i="15"/>
  <c r="I74" i="15"/>
  <c r="I73" i="15"/>
  <c r="I72" i="15"/>
  <c r="I71" i="15"/>
  <c r="I70" i="15"/>
  <c r="I69" i="15"/>
  <c r="I68" i="15"/>
  <c r="I66" i="15"/>
  <c r="I65" i="15"/>
  <c r="I64" i="15"/>
  <c r="I60" i="15"/>
  <c r="I59" i="15"/>
  <c r="I58" i="15"/>
  <c r="I57" i="15"/>
  <c r="I56" i="15"/>
  <c r="I55" i="15"/>
  <c r="I54" i="15"/>
  <c r="I53" i="15"/>
  <c r="I52" i="15"/>
  <c r="I51" i="15"/>
  <c r="I49" i="15"/>
  <c r="I48" i="15"/>
  <c r="I46" i="15"/>
  <c r="I45" i="15"/>
  <c r="I44" i="15"/>
  <c r="I43" i="15"/>
  <c r="I42" i="15"/>
  <c r="I41" i="15"/>
  <c r="I40" i="15"/>
  <c r="I39" i="15"/>
  <c r="I38" i="15"/>
  <c r="I37" i="15"/>
  <c r="I36" i="15"/>
  <c r="I35" i="15"/>
  <c r="I34" i="15"/>
  <c r="I33" i="15"/>
  <c r="I32" i="15"/>
  <c r="I31" i="15"/>
  <c r="I30" i="15"/>
  <c r="I29" i="15"/>
  <c r="I28" i="15"/>
  <c r="I27" i="15"/>
  <c r="I25" i="15"/>
  <c r="I24" i="15"/>
  <c r="I23" i="15"/>
  <c r="I21" i="15"/>
  <c r="I20" i="15"/>
  <c r="I19" i="15"/>
  <c r="I18" i="15"/>
  <c r="I15" i="15"/>
  <c r="I14" i="15"/>
  <c r="G92" i="15"/>
  <c r="G91" i="15"/>
  <c r="G90" i="15"/>
  <c r="G89" i="15"/>
  <c r="G88" i="15"/>
  <c r="G87" i="15"/>
  <c r="G86" i="15"/>
  <c r="G84" i="15"/>
  <c r="G83" i="15"/>
  <c r="G82" i="15"/>
  <c r="G77" i="15"/>
  <c r="G76" i="15"/>
  <c r="G75" i="15"/>
  <c r="G74" i="15"/>
  <c r="G73" i="15"/>
  <c r="G72" i="15"/>
  <c r="G71" i="15"/>
  <c r="G70" i="15"/>
  <c r="G69" i="15"/>
  <c r="G68" i="15"/>
  <c r="G66" i="15"/>
  <c r="G65" i="15"/>
  <c r="G64" i="15"/>
  <c r="G60" i="15"/>
  <c r="G59" i="15"/>
  <c r="G58" i="15"/>
  <c r="G57" i="15"/>
  <c r="G56" i="15"/>
  <c r="G55" i="15"/>
  <c r="G54" i="15"/>
  <c r="G53" i="15"/>
  <c r="G52" i="15"/>
  <c r="G51" i="15"/>
  <c r="G49" i="15"/>
  <c r="G48" i="15"/>
  <c r="G46" i="15"/>
  <c r="G45" i="15"/>
  <c r="G44" i="15"/>
  <c r="G43" i="15"/>
  <c r="G42" i="15"/>
  <c r="G41" i="15"/>
  <c r="G40" i="15"/>
  <c r="G39" i="15"/>
  <c r="G38" i="15"/>
  <c r="G37" i="15"/>
  <c r="G36" i="15"/>
  <c r="G35" i="15"/>
  <c r="G34" i="15"/>
  <c r="G33" i="15"/>
  <c r="G32" i="15"/>
  <c r="G31" i="15"/>
  <c r="G30" i="15"/>
  <c r="G29" i="15"/>
  <c r="G28" i="15"/>
  <c r="G27" i="15"/>
  <c r="G25" i="15"/>
  <c r="G24" i="15"/>
  <c r="G23" i="15"/>
  <c r="G21" i="15"/>
  <c r="G20" i="15"/>
  <c r="G19" i="15"/>
  <c r="G18" i="15"/>
  <c r="G15" i="15"/>
  <c r="G14" i="15"/>
  <c r="G92" i="14"/>
  <c r="G91" i="14"/>
  <c r="G90" i="14"/>
  <c r="G89" i="14"/>
  <c r="G88" i="14"/>
  <c r="G87" i="14"/>
  <c r="G86" i="14"/>
  <c r="G84" i="14"/>
  <c r="G83" i="14"/>
  <c r="G82" i="14"/>
  <c r="G77" i="14"/>
  <c r="G76" i="14"/>
  <c r="G75" i="14"/>
  <c r="G74" i="14"/>
  <c r="G73" i="14"/>
  <c r="G72" i="14"/>
  <c r="G71" i="14"/>
  <c r="G70" i="14"/>
  <c r="G69" i="14"/>
  <c r="G68" i="14"/>
  <c r="G66" i="14"/>
  <c r="G65" i="14"/>
  <c r="G64" i="14"/>
  <c r="G60" i="14"/>
  <c r="G59" i="14"/>
  <c r="G58" i="14"/>
  <c r="G57" i="14"/>
  <c r="G56" i="14"/>
  <c r="G55" i="14"/>
  <c r="G54" i="14"/>
  <c r="G53" i="14"/>
  <c r="G52" i="14"/>
  <c r="G51" i="14"/>
  <c r="G49" i="14"/>
  <c r="G48" i="14"/>
  <c r="G46" i="14"/>
  <c r="G45" i="14"/>
  <c r="G44" i="14"/>
  <c r="G43" i="14"/>
  <c r="G42" i="14"/>
  <c r="G41" i="14"/>
  <c r="G40" i="14"/>
  <c r="G39" i="14"/>
  <c r="G38" i="14"/>
  <c r="G37" i="14"/>
  <c r="G36" i="14"/>
  <c r="G35" i="14"/>
  <c r="G34" i="14"/>
  <c r="G33" i="14"/>
  <c r="G32" i="14"/>
  <c r="G31" i="14"/>
  <c r="G30" i="14"/>
  <c r="G29" i="14"/>
  <c r="G28" i="14"/>
  <c r="G27" i="14"/>
  <c r="G25" i="14"/>
  <c r="G24" i="14"/>
  <c r="G23" i="14"/>
  <c r="G21" i="14"/>
  <c r="G20" i="14"/>
  <c r="G19" i="14"/>
  <c r="G18" i="14"/>
  <c r="G15" i="14"/>
  <c r="G14" i="14"/>
  <c r="G92" i="13"/>
  <c r="G91" i="13"/>
  <c r="G90" i="13"/>
  <c r="G89" i="13"/>
  <c r="G88" i="13"/>
  <c r="G87" i="13"/>
  <c r="G86" i="13"/>
  <c r="G84" i="13"/>
  <c r="G83" i="13"/>
  <c r="G82" i="13"/>
  <c r="G77" i="13"/>
  <c r="G76" i="13"/>
  <c r="G75" i="13"/>
  <c r="G74" i="13"/>
  <c r="G73" i="13"/>
  <c r="G72" i="13"/>
  <c r="G71" i="13"/>
  <c r="G70" i="13"/>
  <c r="G69" i="13"/>
  <c r="G68" i="13"/>
  <c r="G66" i="13"/>
  <c r="G65" i="13"/>
  <c r="G64" i="13"/>
  <c r="G60" i="13"/>
  <c r="G59" i="13"/>
  <c r="G58" i="13"/>
  <c r="G57" i="13"/>
  <c r="G56" i="13"/>
  <c r="G55" i="13"/>
  <c r="G54" i="13"/>
  <c r="G53" i="13"/>
  <c r="G52" i="13"/>
  <c r="G51" i="13"/>
  <c r="G49" i="13"/>
  <c r="G48" i="13"/>
  <c r="G46" i="13"/>
  <c r="G45" i="13"/>
  <c r="G44" i="13"/>
  <c r="G43" i="13"/>
  <c r="G42" i="13"/>
  <c r="G41" i="13"/>
  <c r="G40" i="13"/>
  <c r="G39" i="13"/>
  <c r="G38" i="13"/>
  <c r="G37" i="13"/>
  <c r="G36" i="13"/>
  <c r="G35" i="13"/>
  <c r="G34" i="13"/>
  <c r="G33" i="13"/>
  <c r="G32" i="13"/>
  <c r="G31" i="13"/>
  <c r="G30" i="13"/>
  <c r="G29" i="13"/>
  <c r="G28" i="13"/>
  <c r="G27" i="13"/>
  <c r="G25" i="13"/>
  <c r="G24" i="13"/>
  <c r="G23" i="13"/>
  <c r="G21" i="13"/>
  <c r="G20" i="13"/>
  <c r="G19" i="13"/>
  <c r="G18" i="13"/>
  <c r="G15" i="13"/>
  <c r="G14" i="13"/>
  <c r="G90" i="12"/>
  <c r="G89" i="12"/>
  <c r="G88" i="12"/>
  <c r="G87" i="12"/>
  <c r="G86" i="12"/>
  <c r="G83" i="12"/>
  <c r="G82" i="12"/>
  <c r="G75" i="12"/>
  <c r="G74" i="12"/>
  <c r="G73" i="12"/>
  <c r="G72" i="12"/>
  <c r="G71" i="12"/>
  <c r="G70" i="12"/>
  <c r="G69" i="12"/>
  <c r="G68" i="12"/>
  <c r="G65" i="12"/>
  <c r="G64" i="12"/>
  <c r="G58" i="12"/>
  <c r="G57" i="12"/>
  <c r="G56" i="12"/>
  <c r="G55" i="12"/>
  <c r="G54" i="12"/>
  <c r="G53" i="12"/>
  <c r="G52" i="12"/>
  <c r="G51" i="12"/>
  <c r="G48" i="12"/>
  <c r="G45" i="12"/>
  <c r="G44" i="12"/>
  <c r="G43" i="12"/>
  <c r="G42" i="12"/>
  <c r="G41" i="12"/>
  <c r="G40" i="12"/>
  <c r="G39" i="12"/>
  <c r="G38" i="12"/>
  <c r="G37" i="12"/>
  <c r="G36" i="12"/>
  <c r="G35" i="12"/>
  <c r="G34" i="12"/>
  <c r="G33" i="12"/>
  <c r="G32" i="12"/>
  <c r="G31" i="12"/>
  <c r="G30" i="12"/>
  <c r="G29" i="12"/>
  <c r="G28" i="12"/>
  <c r="G27" i="12"/>
  <c r="G24" i="12"/>
  <c r="G23" i="12"/>
  <c r="G21" i="12"/>
  <c r="G20" i="12"/>
  <c r="G19" i="12"/>
  <c r="G18" i="12"/>
  <c r="G14" i="12"/>
  <c r="G90" i="11"/>
  <c r="G89" i="11"/>
  <c r="G88" i="11"/>
  <c r="G87" i="11"/>
  <c r="G86" i="11"/>
  <c r="G83" i="11"/>
  <c r="G82" i="11"/>
  <c r="G75" i="11"/>
  <c r="G74" i="11"/>
  <c r="G73" i="11"/>
  <c r="G72" i="11"/>
  <c r="G71" i="11"/>
  <c r="G70" i="11"/>
  <c r="G69" i="11"/>
  <c r="G68" i="11"/>
  <c r="G65" i="11"/>
  <c r="G64" i="11"/>
  <c r="G58" i="11"/>
  <c r="G57" i="11"/>
  <c r="G56" i="11"/>
  <c r="G55" i="11"/>
  <c r="G54" i="11"/>
  <c r="G53" i="11"/>
  <c r="G52" i="11"/>
  <c r="G51" i="11"/>
  <c r="G48" i="11"/>
  <c r="G45" i="11"/>
  <c r="G44" i="11"/>
  <c r="G43" i="11"/>
  <c r="G42" i="11"/>
  <c r="G41" i="11"/>
  <c r="G40" i="11"/>
  <c r="G39" i="11"/>
  <c r="G38" i="11"/>
  <c r="G37" i="11"/>
  <c r="G36" i="11"/>
  <c r="G35" i="11"/>
  <c r="G34" i="11"/>
  <c r="G33" i="11"/>
  <c r="G32" i="11"/>
  <c r="G31" i="11"/>
  <c r="G30" i="11"/>
  <c r="G29" i="11"/>
  <c r="G28" i="11"/>
  <c r="G27" i="11"/>
  <c r="G24" i="11"/>
  <c r="G23" i="11"/>
  <c r="G21" i="11"/>
  <c r="G20" i="11"/>
  <c r="G19" i="11"/>
  <c r="G18" i="11"/>
  <c r="G14" i="11"/>
  <c r="G93" i="9"/>
  <c r="G90" i="9"/>
  <c r="G89" i="9"/>
  <c r="G88" i="9"/>
  <c r="G87" i="9"/>
  <c r="G86" i="9"/>
  <c r="G83" i="9"/>
  <c r="G82" i="9"/>
  <c r="G78" i="9"/>
  <c r="G75" i="9"/>
  <c r="G74" i="9"/>
  <c r="G73" i="9"/>
  <c r="G72" i="9"/>
  <c r="G71" i="9"/>
  <c r="G70" i="9"/>
  <c r="G69" i="9"/>
  <c r="G68" i="9"/>
  <c r="G65" i="9"/>
  <c r="G64" i="9"/>
  <c r="G61" i="9"/>
  <c r="G58" i="9"/>
  <c r="G57" i="9"/>
  <c r="G56" i="9"/>
  <c r="G55" i="9"/>
  <c r="G54" i="9"/>
  <c r="G53" i="9"/>
  <c r="G52" i="9"/>
  <c r="G51" i="9"/>
  <c r="G48" i="9"/>
  <c r="G45" i="9"/>
  <c r="G44" i="9"/>
  <c r="G43" i="9"/>
  <c r="G42" i="9"/>
  <c r="G41" i="9"/>
  <c r="G40" i="9"/>
  <c r="G39" i="9"/>
  <c r="G38" i="9"/>
  <c r="G37" i="9"/>
  <c r="G36" i="9"/>
  <c r="G35" i="9"/>
  <c r="G34" i="9"/>
  <c r="G33" i="9"/>
  <c r="G32" i="9"/>
  <c r="G31" i="9"/>
  <c r="G30" i="9"/>
  <c r="G29" i="9"/>
  <c r="G28" i="9"/>
  <c r="G27" i="9"/>
  <c r="G24" i="9"/>
  <c r="G23" i="9"/>
  <c r="G21" i="9"/>
  <c r="G20" i="9"/>
  <c r="G19" i="9"/>
  <c r="G18" i="9"/>
  <c r="G14" i="9"/>
  <c r="E93" i="9"/>
  <c r="E90" i="9"/>
  <c r="E89" i="9"/>
  <c r="E88" i="9"/>
  <c r="E87" i="9"/>
  <c r="E86" i="9"/>
  <c r="E83" i="9"/>
  <c r="E82" i="9"/>
  <c r="E78" i="9"/>
  <c r="E75" i="9"/>
  <c r="E74" i="9"/>
  <c r="E73" i="9"/>
  <c r="E72" i="9"/>
  <c r="E71" i="9"/>
  <c r="E70" i="9"/>
  <c r="E69" i="9"/>
  <c r="E68" i="9"/>
  <c r="E65" i="9"/>
  <c r="E64" i="9"/>
  <c r="E61" i="9"/>
  <c r="E58" i="9"/>
  <c r="E57" i="9"/>
  <c r="E56" i="9"/>
  <c r="E55" i="9"/>
  <c r="E54" i="9"/>
  <c r="E53" i="9"/>
  <c r="E52" i="9"/>
  <c r="E51" i="9"/>
  <c r="E48" i="9"/>
  <c r="E45" i="9"/>
  <c r="E44" i="9"/>
  <c r="E43" i="9"/>
  <c r="E42" i="9"/>
  <c r="E41" i="9"/>
  <c r="E40" i="9"/>
  <c r="E39" i="9"/>
  <c r="E38" i="9"/>
  <c r="E37" i="9"/>
  <c r="E36" i="9"/>
  <c r="E35" i="9"/>
  <c r="E34" i="9"/>
  <c r="E33" i="9"/>
  <c r="E32" i="9"/>
  <c r="E31" i="9"/>
  <c r="E30" i="9"/>
  <c r="E29" i="9"/>
  <c r="E28" i="9"/>
  <c r="E27" i="9"/>
  <c r="E24" i="9"/>
  <c r="E23" i="9"/>
  <c r="E21" i="9"/>
  <c r="E20" i="9"/>
  <c r="E19" i="9"/>
  <c r="E18" i="9"/>
  <c r="E90" i="11"/>
  <c r="E89" i="11"/>
  <c r="E88" i="11"/>
  <c r="E87" i="11"/>
  <c r="E86" i="11"/>
  <c r="E83" i="11"/>
  <c r="E82" i="11"/>
  <c r="E75" i="11"/>
  <c r="E74" i="11"/>
  <c r="E73" i="11"/>
  <c r="E72" i="11"/>
  <c r="E71" i="11"/>
  <c r="E70" i="11"/>
  <c r="E69" i="11"/>
  <c r="E68" i="11"/>
  <c r="E65" i="11"/>
  <c r="E64" i="11"/>
  <c r="E58" i="11"/>
  <c r="E57" i="11"/>
  <c r="E56" i="11"/>
  <c r="E55" i="11"/>
  <c r="E54" i="11"/>
  <c r="E53" i="11"/>
  <c r="E52" i="11"/>
  <c r="E51" i="11"/>
  <c r="E48" i="11"/>
  <c r="E45" i="11"/>
  <c r="E44" i="11"/>
  <c r="E43" i="11"/>
  <c r="E42" i="11"/>
  <c r="E41" i="11"/>
  <c r="E40" i="11"/>
  <c r="E39" i="11"/>
  <c r="E38" i="11"/>
  <c r="E37" i="11"/>
  <c r="E36" i="11"/>
  <c r="E35" i="11"/>
  <c r="E34" i="11"/>
  <c r="E33" i="11"/>
  <c r="E32" i="11"/>
  <c r="E31" i="11"/>
  <c r="E30" i="11"/>
  <c r="E29" i="11"/>
  <c r="E28" i="11"/>
  <c r="E27" i="11"/>
  <c r="E24" i="11"/>
  <c r="E23" i="11"/>
  <c r="E21" i="11"/>
  <c r="E20" i="11"/>
  <c r="E19" i="11"/>
  <c r="E18" i="11"/>
  <c r="E14" i="11"/>
  <c r="E90" i="12"/>
  <c r="E89" i="12"/>
  <c r="E88" i="12"/>
  <c r="E87" i="12"/>
  <c r="E86" i="12"/>
  <c r="E83" i="12"/>
  <c r="E82" i="12"/>
  <c r="E75" i="12"/>
  <c r="E74" i="12"/>
  <c r="E73" i="12"/>
  <c r="E72" i="12"/>
  <c r="E71" i="12"/>
  <c r="E70" i="12"/>
  <c r="E69" i="12"/>
  <c r="E68" i="12"/>
  <c r="E65" i="12"/>
  <c r="E64" i="12"/>
  <c r="E58" i="12"/>
  <c r="E57" i="12"/>
  <c r="E56" i="12"/>
  <c r="E55" i="12"/>
  <c r="E54" i="12"/>
  <c r="E53" i="12"/>
  <c r="E52" i="12"/>
  <c r="E51" i="12"/>
  <c r="E48" i="12"/>
  <c r="E45" i="12"/>
  <c r="E44" i="12"/>
  <c r="E43" i="12"/>
  <c r="E42" i="12"/>
  <c r="E41" i="12"/>
  <c r="E40" i="12"/>
  <c r="E39" i="12"/>
  <c r="E38" i="12"/>
  <c r="E37" i="12"/>
  <c r="E36" i="12"/>
  <c r="E35" i="12"/>
  <c r="E34" i="12"/>
  <c r="E33" i="12"/>
  <c r="E32" i="12"/>
  <c r="E31" i="12"/>
  <c r="E30" i="12"/>
  <c r="E29" i="12"/>
  <c r="E28" i="12"/>
  <c r="E27" i="12"/>
  <c r="E24" i="12"/>
  <c r="E23" i="12"/>
  <c r="E21" i="12"/>
  <c r="E20" i="12"/>
  <c r="E19" i="12"/>
  <c r="E18" i="12"/>
  <c r="E14" i="12"/>
  <c r="E92" i="13"/>
  <c r="E91" i="13"/>
  <c r="E90" i="13"/>
  <c r="E89" i="13"/>
  <c r="E88" i="13"/>
  <c r="E87" i="13"/>
  <c r="E86" i="13"/>
  <c r="E84" i="13"/>
  <c r="E83" i="13"/>
  <c r="E82" i="13"/>
  <c r="E77" i="13"/>
  <c r="E76" i="13"/>
  <c r="E75" i="13"/>
  <c r="E74" i="13"/>
  <c r="E73" i="13"/>
  <c r="E72" i="13"/>
  <c r="E71" i="13"/>
  <c r="E70" i="13"/>
  <c r="E69" i="13"/>
  <c r="E68" i="13"/>
  <c r="E66" i="13"/>
  <c r="E65" i="13"/>
  <c r="E64" i="13"/>
  <c r="E60" i="13"/>
  <c r="E59" i="13"/>
  <c r="E58" i="13"/>
  <c r="E57" i="13"/>
  <c r="E56" i="13"/>
  <c r="E55" i="13"/>
  <c r="E54" i="13"/>
  <c r="E53" i="13"/>
  <c r="E52" i="13"/>
  <c r="E51" i="13"/>
  <c r="E49" i="13"/>
  <c r="E48" i="13"/>
  <c r="E46" i="13"/>
  <c r="E45" i="13"/>
  <c r="E44" i="13"/>
  <c r="E43" i="13"/>
  <c r="E42" i="13"/>
  <c r="E41" i="13"/>
  <c r="E40" i="13"/>
  <c r="E39" i="13"/>
  <c r="E38" i="13"/>
  <c r="E37" i="13"/>
  <c r="E36" i="13"/>
  <c r="E35" i="13"/>
  <c r="E34" i="13"/>
  <c r="E33" i="13"/>
  <c r="E32" i="13"/>
  <c r="E31" i="13"/>
  <c r="E30" i="13"/>
  <c r="E29" i="13"/>
  <c r="E28" i="13"/>
  <c r="E27" i="13"/>
  <c r="E25" i="13"/>
  <c r="E24" i="13"/>
  <c r="E23" i="13"/>
  <c r="E21" i="13"/>
  <c r="E20" i="13"/>
  <c r="E19" i="13"/>
  <c r="E18" i="13"/>
  <c r="E15" i="13"/>
  <c r="E14" i="13"/>
  <c r="E92" i="14"/>
  <c r="E91" i="14"/>
  <c r="E90" i="14"/>
  <c r="E89" i="14"/>
  <c r="E88" i="14"/>
  <c r="E87" i="14"/>
  <c r="E86" i="14"/>
  <c r="E84" i="14"/>
  <c r="E83" i="14"/>
  <c r="E82" i="14"/>
  <c r="E77" i="14"/>
  <c r="E76" i="14"/>
  <c r="E75" i="14"/>
  <c r="E74" i="14"/>
  <c r="E73" i="14"/>
  <c r="E72" i="14"/>
  <c r="E71" i="14"/>
  <c r="E70" i="14"/>
  <c r="E69" i="14"/>
  <c r="E68" i="14"/>
  <c r="E66" i="14"/>
  <c r="E65" i="14"/>
  <c r="E64" i="14"/>
  <c r="E60" i="14"/>
  <c r="E59" i="14"/>
  <c r="E58" i="14"/>
  <c r="E57" i="14"/>
  <c r="E56" i="14"/>
  <c r="E55" i="14"/>
  <c r="E54" i="14"/>
  <c r="E53" i="14"/>
  <c r="E52" i="14"/>
  <c r="E51" i="14"/>
  <c r="E49" i="14"/>
  <c r="E48" i="14"/>
  <c r="E46" i="14"/>
  <c r="E45" i="14"/>
  <c r="E44" i="14"/>
  <c r="E43" i="14"/>
  <c r="E42" i="14"/>
  <c r="E41" i="14"/>
  <c r="E40" i="14"/>
  <c r="E39" i="14"/>
  <c r="E38" i="14"/>
  <c r="E37" i="14"/>
  <c r="E36" i="14"/>
  <c r="E35" i="14"/>
  <c r="E34" i="14"/>
  <c r="E33" i="14"/>
  <c r="E32" i="14"/>
  <c r="E31" i="14"/>
  <c r="E30" i="14"/>
  <c r="E29" i="14"/>
  <c r="E28" i="14"/>
  <c r="E27" i="14"/>
  <c r="E25" i="14"/>
  <c r="E24" i="14"/>
  <c r="E23" i="14"/>
  <c r="E21" i="14"/>
  <c r="E20" i="14"/>
  <c r="E19" i="14"/>
  <c r="E18" i="14"/>
  <c r="E15" i="14"/>
  <c r="E14" i="14"/>
  <c r="E92" i="15"/>
  <c r="E91" i="15"/>
  <c r="E90" i="15"/>
  <c r="E89" i="15"/>
  <c r="E88" i="15"/>
  <c r="E87" i="15"/>
  <c r="E86" i="15"/>
  <c r="E84" i="15"/>
  <c r="E83" i="15"/>
  <c r="E82" i="15"/>
  <c r="E77" i="15"/>
  <c r="E76" i="15"/>
  <c r="E75" i="15"/>
  <c r="E74" i="15"/>
  <c r="E73" i="15"/>
  <c r="E72" i="15"/>
  <c r="E71" i="15"/>
  <c r="E70" i="15"/>
  <c r="E69" i="15"/>
  <c r="E68" i="15"/>
  <c r="E66" i="15"/>
  <c r="E65" i="15"/>
  <c r="E64" i="15"/>
  <c r="E60" i="15"/>
  <c r="E59" i="15"/>
  <c r="E58" i="15"/>
  <c r="E57" i="15"/>
  <c r="E56" i="15"/>
  <c r="E55" i="15"/>
  <c r="E54" i="15"/>
  <c r="E53" i="15"/>
  <c r="E52" i="15"/>
  <c r="E51" i="15"/>
  <c r="E49" i="15"/>
  <c r="E48" i="15"/>
  <c r="E46" i="15"/>
  <c r="E45" i="15"/>
  <c r="E44" i="15"/>
  <c r="E43" i="15"/>
  <c r="E42" i="15"/>
  <c r="E41" i="15"/>
  <c r="E40" i="15"/>
  <c r="E39" i="15"/>
  <c r="E38" i="15"/>
  <c r="E37" i="15"/>
  <c r="E36" i="15"/>
  <c r="E35" i="15"/>
  <c r="E34" i="15"/>
  <c r="E33" i="15"/>
  <c r="E32" i="15"/>
  <c r="E31" i="15"/>
  <c r="E30" i="15"/>
  <c r="E29" i="15"/>
  <c r="E28" i="15"/>
  <c r="E27" i="15"/>
  <c r="E25" i="15"/>
  <c r="E24" i="15"/>
  <c r="E23" i="15"/>
  <c r="E21" i="15"/>
  <c r="E20" i="15"/>
  <c r="E19" i="15"/>
  <c r="E18" i="15"/>
  <c r="E15" i="15"/>
  <c r="E14" i="15"/>
  <c r="C92" i="15"/>
  <c r="C91" i="15"/>
  <c r="C90" i="15"/>
  <c r="C89" i="15"/>
  <c r="C88" i="15"/>
  <c r="C87" i="15"/>
  <c r="C86" i="15"/>
  <c r="C84" i="15"/>
  <c r="C83" i="15"/>
  <c r="C82" i="15"/>
  <c r="C77" i="15"/>
  <c r="C76" i="15"/>
  <c r="C75" i="15"/>
  <c r="C74" i="15"/>
  <c r="C73" i="15"/>
  <c r="C72" i="15"/>
  <c r="C71" i="15"/>
  <c r="C70" i="15"/>
  <c r="C69" i="15"/>
  <c r="C68" i="15"/>
  <c r="C66" i="15"/>
  <c r="C65" i="15"/>
  <c r="C64" i="15"/>
  <c r="C60" i="15"/>
  <c r="C59" i="15"/>
  <c r="C58" i="15"/>
  <c r="C57" i="15"/>
  <c r="C56" i="15"/>
  <c r="C55" i="15"/>
  <c r="C54" i="15"/>
  <c r="C53" i="15"/>
  <c r="C52" i="15"/>
  <c r="C51" i="15"/>
  <c r="C49" i="15"/>
  <c r="C48" i="15"/>
  <c r="C46" i="15"/>
  <c r="C45" i="15"/>
  <c r="C44" i="15"/>
  <c r="C43" i="15"/>
  <c r="C42" i="15"/>
  <c r="C41" i="15"/>
  <c r="C40" i="15"/>
  <c r="C39" i="15"/>
  <c r="C38" i="15"/>
  <c r="C37" i="15"/>
  <c r="C36" i="15"/>
  <c r="C35" i="15"/>
  <c r="C34" i="15"/>
  <c r="C33" i="15"/>
  <c r="C32" i="15"/>
  <c r="C31" i="15"/>
  <c r="C30" i="15"/>
  <c r="C29" i="15"/>
  <c r="C28" i="15"/>
  <c r="C27" i="15"/>
  <c r="C25" i="15"/>
  <c r="C24" i="15"/>
  <c r="C23" i="15"/>
  <c r="C21" i="15"/>
  <c r="C20" i="15"/>
  <c r="C19" i="15"/>
  <c r="C18" i="15"/>
  <c r="C15" i="15"/>
  <c r="C14" i="15"/>
  <c r="C92" i="14"/>
  <c r="C91" i="14"/>
  <c r="C90" i="14"/>
  <c r="C89" i="14"/>
  <c r="C88" i="14"/>
  <c r="C87" i="14"/>
  <c r="C86" i="14"/>
  <c r="C84" i="14"/>
  <c r="C83" i="14"/>
  <c r="C82" i="14"/>
  <c r="C77" i="14"/>
  <c r="C76" i="14"/>
  <c r="C75" i="14"/>
  <c r="C74" i="14"/>
  <c r="C73" i="14"/>
  <c r="C72" i="14"/>
  <c r="C71" i="14"/>
  <c r="C70" i="14"/>
  <c r="C69" i="14"/>
  <c r="C68" i="14"/>
  <c r="C66" i="14"/>
  <c r="C65" i="14"/>
  <c r="C64" i="14"/>
  <c r="C60" i="14"/>
  <c r="C59" i="14"/>
  <c r="C58" i="14"/>
  <c r="C57" i="14"/>
  <c r="C56" i="14"/>
  <c r="C55" i="14"/>
  <c r="C54" i="14"/>
  <c r="C53" i="14"/>
  <c r="C52" i="14"/>
  <c r="C51" i="14"/>
  <c r="C49" i="14"/>
  <c r="C48" i="14"/>
  <c r="C46" i="14"/>
  <c r="C45" i="14"/>
  <c r="C44" i="14"/>
  <c r="C43" i="14"/>
  <c r="C42" i="14"/>
  <c r="C41" i="14"/>
  <c r="C40" i="14"/>
  <c r="C39" i="14"/>
  <c r="C38" i="14"/>
  <c r="C37" i="14"/>
  <c r="C36" i="14"/>
  <c r="C35" i="14"/>
  <c r="C34" i="14"/>
  <c r="C33" i="14"/>
  <c r="C32" i="14"/>
  <c r="C31" i="14"/>
  <c r="C30" i="14"/>
  <c r="C29" i="14"/>
  <c r="C28" i="14"/>
  <c r="C27" i="14"/>
  <c r="C25" i="14"/>
  <c r="C24" i="14"/>
  <c r="C23" i="14"/>
  <c r="C21" i="14"/>
  <c r="C20" i="14"/>
  <c r="C19" i="14"/>
  <c r="C18" i="14"/>
  <c r="C15" i="14"/>
  <c r="C14" i="14"/>
  <c r="C92" i="13"/>
  <c r="C91" i="13"/>
  <c r="C90" i="13"/>
  <c r="C89" i="13"/>
  <c r="C88" i="13"/>
  <c r="C87" i="13"/>
  <c r="C86" i="13"/>
  <c r="C84" i="13"/>
  <c r="C83" i="13"/>
  <c r="C82" i="13"/>
  <c r="C77" i="13"/>
  <c r="C76" i="13"/>
  <c r="C75" i="13"/>
  <c r="C74" i="13"/>
  <c r="C73" i="13"/>
  <c r="C72" i="13"/>
  <c r="C71" i="13"/>
  <c r="C70" i="13"/>
  <c r="C69" i="13"/>
  <c r="C68" i="13"/>
  <c r="C66" i="13"/>
  <c r="C65" i="13"/>
  <c r="C64" i="13"/>
  <c r="C60" i="13"/>
  <c r="C59" i="13"/>
  <c r="C58" i="13"/>
  <c r="C57" i="13"/>
  <c r="C56" i="13"/>
  <c r="C55" i="13"/>
  <c r="C54" i="13"/>
  <c r="C53" i="13"/>
  <c r="C52" i="13"/>
  <c r="C51" i="13"/>
  <c r="C49" i="13"/>
  <c r="C48" i="13"/>
  <c r="C46" i="13"/>
  <c r="C45" i="13"/>
  <c r="C44" i="13"/>
  <c r="C43" i="13"/>
  <c r="C42" i="13"/>
  <c r="C41" i="13"/>
  <c r="C40" i="13"/>
  <c r="C39" i="13"/>
  <c r="C38" i="13"/>
  <c r="C37" i="13"/>
  <c r="C36" i="13"/>
  <c r="C35" i="13"/>
  <c r="C34" i="13"/>
  <c r="C33" i="13"/>
  <c r="C32" i="13"/>
  <c r="C31" i="13"/>
  <c r="C30" i="13"/>
  <c r="C29" i="13"/>
  <c r="C28" i="13"/>
  <c r="C27" i="13"/>
  <c r="C25" i="13"/>
  <c r="C24" i="13"/>
  <c r="C23" i="13"/>
  <c r="C21" i="13"/>
  <c r="C20" i="13"/>
  <c r="C19" i="13"/>
  <c r="C18" i="13"/>
  <c r="C15" i="13"/>
  <c r="C14" i="13"/>
  <c r="C90" i="12"/>
  <c r="C89" i="12"/>
  <c r="C88" i="12"/>
  <c r="C87" i="12"/>
  <c r="C86" i="12"/>
  <c r="C83" i="12"/>
  <c r="C82" i="12"/>
  <c r="C75" i="12"/>
  <c r="C74" i="12"/>
  <c r="C73" i="12"/>
  <c r="C72" i="12"/>
  <c r="C71" i="12"/>
  <c r="C70" i="12"/>
  <c r="C69" i="12"/>
  <c r="C68" i="12"/>
  <c r="C65" i="12"/>
  <c r="C64" i="12"/>
  <c r="C58" i="12"/>
  <c r="C57" i="12"/>
  <c r="C56" i="12"/>
  <c r="C55" i="12"/>
  <c r="C54" i="12"/>
  <c r="C53" i="12"/>
  <c r="C52" i="12"/>
  <c r="C51" i="12"/>
  <c r="C48" i="12"/>
  <c r="C45" i="12"/>
  <c r="C44" i="12"/>
  <c r="C43" i="12"/>
  <c r="C42" i="12"/>
  <c r="C41" i="12"/>
  <c r="C40" i="12"/>
  <c r="C39" i="12"/>
  <c r="C38" i="12"/>
  <c r="C37" i="12"/>
  <c r="C36" i="12"/>
  <c r="C35" i="12"/>
  <c r="C34" i="12"/>
  <c r="C33" i="12"/>
  <c r="C32" i="12"/>
  <c r="C31" i="12"/>
  <c r="C30" i="12"/>
  <c r="C29" i="12"/>
  <c r="C28" i="12"/>
  <c r="C27" i="12"/>
  <c r="C24" i="12"/>
  <c r="C23" i="12"/>
  <c r="C21" i="12"/>
  <c r="C20" i="12"/>
  <c r="C19" i="12"/>
  <c r="C18" i="12"/>
  <c r="C14" i="12"/>
  <c r="C90" i="11"/>
  <c r="C89" i="11"/>
  <c r="C88" i="11"/>
  <c r="C87" i="11"/>
  <c r="C86" i="11"/>
  <c r="C83" i="11"/>
  <c r="C82" i="11"/>
  <c r="C75" i="11"/>
  <c r="C74" i="11"/>
  <c r="C73" i="11"/>
  <c r="C72" i="11"/>
  <c r="C71" i="11"/>
  <c r="C70" i="11"/>
  <c r="C69" i="11"/>
  <c r="C68" i="11"/>
  <c r="C65" i="11"/>
  <c r="C64" i="11"/>
  <c r="C58" i="11"/>
  <c r="C57" i="11"/>
  <c r="C56" i="11"/>
  <c r="C55" i="11"/>
  <c r="C54" i="11"/>
  <c r="C53" i="11"/>
  <c r="C52" i="11"/>
  <c r="C51" i="11"/>
  <c r="C48" i="11"/>
  <c r="C45" i="11"/>
  <c r="C44" i="11"/>
  <c r="C43" i="11"/>
  <c r="C42" i="11"/>
  <c r="C41" i="11"/>
  <c r="C40" i="11"/>
  <c r="C39" i="11"/>
  <c r="C38" i="11"/>
  <c r="C37" i="11"/>
  <c r="C36" i="11"/>
  <c r="C35" i="11"/>
  <c r="C34" i="11"/>
  <c r="C33" i="11"/>
  <c r="C32" i="11"/>
  <c r="C31" i="11"/>
  <c r="C30" i="11"/>
  <c r="C29" i="11"/>
  <c r="C28" i="11"/>
  <c r="C27" i="11"/>
  <c r="C24" i="11"/>
  <c r="C23" i="11"/>
  <c r="C21" i="11"/>
  <c r="C20" i="11"/>
  <c r="C19" i="11"/>
  <c r="C18" i="11"/>
  <c r="C14" i="11"/>
  <c r="C41" i="9"/>
  <c r="C18" i="9"/>
  <c r="C93" i="9"/>
  <c r="C90" i="9"/>
  <c r="C89" i="9"/>
  <c r="C88" i="9"/>
  <c r="C87" i="9"/>
  <c r="C86" i="9"/>
  <c r="C83" i="9"/>
  <c r="C82" i="9"/>
  <c r="C78" i="9"/>
  <c r="C75" i="9"/>
  <c r="C74" i="9"/>
  <c r="C73" i="9"/>
  <c r="C72" i="9"/>
  <c r="C71" i="9"/>
  <c r="C70" i="9"/>
  <c r="C69" i="9"/>
  <c r="C68" i="9"/>
  <c r="C65" i="9"/>
  <c r="C64" i="9"/>
  <c r="C61" i="9"/>
  <c r="C58" i="9"/>
  <c r="C57" i="9"/>
  <c r="C56" i="9"/>
  <c r="C55" i="9"/>
  <c r="C54" i="9"/>
  <c r="C53" i="9"/>
  <c r="C52" i="9"/>
  <c r="C51" i="9"/>
  <c r="C48" i="9"/>
  <c r="C45" i="9"/>
  <c r="C44" i="9"/>
  <c r="C43" i="9"/>
  <c r="C42" i="9"/>
  <c r="C40" i="9"/>
  <c r="C39" i="9"/>
  <c r="C38" i="9"/>
  <c r="C37" i="9"/>
  <c r="C36" i="9"/>
  <c r="C35" i="9"/>
  <c r="C34" i="9"/>
  <c r="C33" i="9"/>
  <c r="C32" i="9"/>
  <c r="C31" i="9"/>
  <c r="C30" i="9"/>
  <c r="C29" i="9"/>
  <c r="C28" i="9"/>
  <c r="C27" i="9"/>
  <c r="C24" i="9"/>
  <c r="C23" i="9"/>
  <c r="C21" i="9"/>
  <c r="C20" i="9"/>
  <c r="C19" i="9"/>
  <c r="F190" i="17" l="1"/>
  <c r="F191" i="17" s="1"/>
  <c r="B16" i="19"/>
  <c r="C15" i="19"/>
  <c r="D196" i="18"/>
  <c r="D205" i="17"/>
  <c r="H205" i="17"/>
  <c r="F205" i="17"/>
  <c r="H205" i="16"/>
  <c r="B205" i="16"/>
  <c r="C205" i="16" s="1"/>
  <c r="H196" i="16"/>
  <c r="B196" i="16"/>
  <c r="C196" i="16" s="1"/>
  <c r="D205" i="18"/>
  <c r="F205" i="19"/>
  <c r="B205" i="19"/>
  <c r="C205" i="19" s="1"/>
  <c r="H205" i="18"/>
  <c r="B205" i="18"/>
  <c r="C205" i="18" s="1"/>
  <c r="B157" i="19"/>
  <c r="B214" i="19" s="1"/>
  <c r="F205" i="18"/>
  <c r="D205" i="19"/>
  <c r="F92" i="18"/>
  <c r="D166" i="18"/>
  <c r="D171" i="18" s="1"/>
  <c r="D172" i="18" s="1"/>
  <c r="H205" i="19"/>
  <c r="B195" i="19"/>
  <c r="B196" i="19" s="1"/>
  <c r="C196" i="19" s="1"/>
  <c r="B60" i="19"/>
  <c r="C60" i="19" s="1"/>
  <c r="D195" i="19"/>
  <c r="D196" i="19" s="1"/>
  <c r="H77" i="18"/>
  <c r="F195" i="19"/>
  <c r="F196" i="19" s="1"/>
  <c r="D190" i="19"/>
  <c r="D191" i="19" s="1"/>
  <c r="B182" i="19"/>
  <c r="B183" i="19" s="1"/>
  <c r="C183" i="19" s="1"/>
  <c r="H195" i="19"/>
  <c r="H183" i="18"/>
  <c r="D182" i="19"/>
  <c r="D183" i="19" s="1"/>
  <c r="H60" i="19"/>
  <c r="F182" i="19"/>
  <c r="F183" i="19" s="1"/>
  <c r="H182" i="19"/>
  <c r="H183" i="19" s="1"/>
  <c r="F190" i="18"/>
  <c r="F191" i="18" s="1"/>
  <c r="F183" i="18"/>
  <c r="B77" i="18"/>
  <c r="H191" i="19"/>
  <c r="B178" i="17"/>
  <c r="B183" i="17" s="1"/>
  <c r="C183" i="17" s="1"/>
  <c r="D178" i="17"/>
  <c r="D183" i="17" s="1"/>
  <c r="F178" i="17"/>
  <c r="F183" i="17" s="1"/>
  <c r="F60" i="19"/>
  <c r="B92" i="19"/>
  <c r="D92" i="19"/>
  <c r="B166" i="19"/>
  <c r="B171" i="19" s="1"/>
  <c r="B172" i="19" s="1"/>
  <c r="C172" i="19" s="1"/>
  <c r="B77" i="19"/>
  <c r="F92" i="19"/>
  <c r="D166" i="19"/>
  <c r="D16" i="19"/>
  <c r="F166" i="19"/>
  <c r="F171" i="19" s="1"/>
  <c r="F172" i="19" s="1"/>
  <c r="D77" i="19"/>
  <c r="H92" i="19"/>
  <c r="H166" i="19"/>
  <c r="H171" i="19" s="1"/>
  <c r="H172" i="19" s="1"/>
  <c r="F77" i="19"/>
  <c r="D60" i="19"/>
  <c r="H77" i="19"/>
  <c r="D183" i="18"/>
  <c r="F196" i="18"/>
  <c r="H196" i="18"/>
  <c r="F171" i="18"/>
  <c r="F172" i="18" s="1"/>
  <c r="B196" i="18"/>
  <c r="C196" i="18" s="1"/>
  <c r="F60" i="18"/>
  <c r="G60" i="18" s="1"/>
  <c r="B92" i="18"/>
  <c r="D92" i="18"/>
  <c r="H60" i="18"/>
  <c r="I60" i="18" s="1"/>
  <c r="D77" i="18"/>
  <c r="H92" i="18"/>
  <c r="H166" i="18"/>
  <c r="H171" i="18" s="1"/>
  <c r="H172" i="18" s="1"/>
  <c r="B171" i="18"/>
  <c r="B172" i="18" s="1"/>
  <c r="C172" i="18" s="1"/>
  <c r="B60" i="18"/>
  <c r="C60" i="18" s="1"/>
  <c r="F77" i="18"/>
  <c r="D60" i="18"/>
  <c r="E60" i="18" s="1"/>
  <c r="C77" i="17"/>
  <c r="E92" i="17"/>
  <c r="H183" i="17"/>
  <c r="B205" i="17"/>
  <c r="C205" i="17" s="1"/>
  <c r="G92" i="17"/>
  <c r="H191" i="17"/>
  <c r="H196" i="17" s="1"/>
  <c r="D196" i="17"/>
  <c r="F196" i="17"/>
  <c r="F60" i="17"/>
  <c r="B92" i="17"/>
  <c r="H60" i="17"/>
  <c r="I15" i="17"/>
  <c r="I46" i="17"/>
  <c r="E84" i="17"/>
  <c r="B166" i="17"/>
  <c r="B171" i="17" s="1"/>
  <c r="B172" i="17" s="1"/>
  <c r="C172" i="17" s="1"/>
  <c r="B16" i="17"/>
  <c r="D166" i="17"/>
  <c r="D171" i="17" s="1"/>
  <c r="D172" i="17" s="1"/>
  <c r="G15" i="17"/>
  <c r="F166" i="17"/>
  <c r="F171" i="17" s="1"/>
  <c r="F172" i="17" s="1"/>
  <c r="G46" i="17"/>
  <c r="D77" i="17"/>
  <c r="H92" i="17"/>
  <c r="H166" i="17"/>
  <c r="H171" i="17" s="1"/>
  <c r="H172" i="17" s="1"/>
  <c r="B60" i="17"/>
  <c r="F77" i="17"/>
  <c r="D60" i="17"/>
  <c r="H77" i="17"/>
  <c r="H183" i="16"/>
  <c r="G60" i="16"/>
  <c r="G77" i="16"/>
  <c r="B183" i="16"/>
  <c r="C183" i="16" s="1"/>
  <c r="C60" i="16"/>
  <c r="C77" i="16"/>
  <c r="E60" i="16"/>
  <c r="E77" i="16"/>
  <c r="C92" i="16"/>
  <c r="I77" i="16"/>
  <c r="D183" i="16"/>
  <c r="D191" i="16"/>
  <c r="D196" i="16" s="1"/>
  <c r="D205" i="16"/>
  <c r="G92" i="16"/>
  <c r="I92" i="16"/>
  <c r="F183" i="16"/>
  <c r="F191" i="16"/>
  <c r="F196" i="16" s="1"/>
  <c r="F205" i="16"/>
  <c r="H60" i="16"/>
  <c r="D92" i="16"/>
  <c r="I15" i="16"/>
  <c r="I46" i="16"/>
  <c r="B166" i="16"/>
  <c r="B171" i="16" s="1"/>
  <c r="B172" i="16" s="1"/>
  <c r="C172" i="16" s="1"/>
  <c r="D166" i="16"/>
  <c r="D171" i="16" s="1"/>
  <c r="D172" i="16" s="1"/>
  <c r="F166" i="16"/>
  <c r="F171" i="16" s="1"/>
  <c r="F172" i="16" s="1"/>
  <c r="H166" i="16"/>
  <c r="H171" i="16" s="1"/>
  <c r="H172" i="16" s="1"/>
  <c r="H171" i="15"/>
  <c r="F171" i="15"/>
  <c r="D171" i="15"/>
  <c r="B171" i="15"/>
  <c r="H169" i="14"/>
  <c r="F169" i="14"/>
  <c r="D169" i="14"/>
  <c r="B169" i="14"/>
  <c r="H168" i="14"/>
  <c r="F168" i="14"/>
  <c r="D168" i="14"/>
  <c r="B168" i="14"/>
  <c r="H166" i="14"/>
  <c r="H171" i="14" s="1"/>
  <c r="F166" i="14"/>
  <c r="F171" i="14" s="1"/>
  <c r="D166" i="14"/>
  <c r="D171" i="14" s="1"/>
  <c r="B166" i="14"/>
  <c r="B171" i="14" s="1"/>
  <c r="H171" i="13"/>
  <c r="F171" i="13"/>
  <c r="D171" i="13"/>
  <c r="B171" i="13"/>
  <c r="H208" i="15"/>
  <c r="F208" i="15"/>
  <c r="D208" i="15"/>
  <c r="B208" i="15"/>
  <c r="B209" i="15" s="1"/>
  <c r="B211" i="15" s="1"/>
  <c r="H199" i="15"/>
  <c r="F199" i="15"/>
  <c r="D199" i="15"/>
  <c r="H189" i="15"/>
  <c r="H190" i="15" s="1"/>
  <c r="F189" i="15"/>
  <c r="D189" i="15"/>
  <c r="H188" i="15"/>
  <c r="F188" i="15"/>
  <c r="D188" i="15"/>
  <c r="H177" i="15"/>
  <c r="F177" i="15"/>
  <c r="D177" i="15"/>
  <c r="B177" i="15"/>
  <c r="B156" i="15"/>
  <c r="B155" i="15"/>
  <c r="B154" i="15"/>
  <c r="B157" i="15" s="1"/>
  <c r="B214" i="15" s="1"/>
  <c r="H209" i="15"/>
  <c r="H211" i="15" s="1"/>
  <c r="F209" i="15"/>
  <c r="F211" i="15" s="1"/>
  <c r="D209" i="15"/>
  <c r="D211" i="15" s="1"/>
  <c r="H201" i="15"/>
  <c r="H204" i="15" s="1"/>
  <c r="F201" i="15"/>
  <c r="F204" i="15" s="1"/>
  <c r="D201" i="15"/>
  <c r="D204" i="15" s="1"/>
  <c r="B201" i="15"/>
  <c r="B204" i="15" s="1"/>
  <c r="B200" i="15"/>
  <c r="H200" i="15"/>
  <c r="F200" i="15"/>
  <c r="D200" i="15"/>
  <c r="D205" i="15" s="1"/>
  <c r="H194" i="15"/>
  <c r="F194" i="15"/>
  <c r="D194" i="15"/>
  <c r="B194" i="15"/>
  <c r="H193" i="15"/>
  <c r="F193" i="15"/>
  <c r="D193" i="15"/>
  <c r="B193" i="15"/>
  <c r="H192" i="15"/>
  <c r="H195" i="15" s="1"/>
  <c r="F192" i="15"/>
  <c r="F195" i="15" s="1"/>
  <c r="D192" i="15"/>
  <c r="D195" i="15" s="1"/>
  <c r="B192" i="15"/>
  <c r="B195" i="15" s="1"/>
  <c r="B190" i="15"/>
  <c r="D190" i="15"/>
  <c r="D191" i="15" s="1"/>
  <c r="H187" i="15"/>
  <c r="F187" i="15"/>
  <c r="D187" i="15"/>
  <c r="B187" i="15"/>
  <c r="H181" i="15"/>
  <c r="F181" i="15"/>
  <c r="D181" i="15"/>
  <c r="B181" i="15"/>
  <c r="H180" i="15"/>
  <c r="F180" i="15"/>
  <c r="D180" i="15"/>
  <c r="B180" i="15"/>
  <c r="H182" i="15"/>
  <c r="F182" i="15"/>
  <c r="D182" i="15"/>
  <c r="B182" i="15"/>
  <c r="B183" i="15" s="1"/>
  <c r="H175" i="15"/>
  <c r="H176" i="15" s="1"/>
  <c r="H178" i="15" s="1"/>
  <c r="F175" i="15"/>
  <c r="F176" i="15" s="1"/>
  <c r="F178" i="15" s="1"/>
  <c r="D175" i="15"/>
  <c r="D176" i="15" s="1"/>
  <c r="D178" i="15" s="1"/>
  <c r="B175" i="15"/>
  <c r="B176" i="15" s="1"/>
  <c r="B152" i="15"/>
  <c r="H136" i="15"/>
  <c r="F136" i="15"/>
  <c r="D136" i="15"/>
  <c r="B136" i="15"/>
  <c r="H130" i="15"/>
  <c r="F130" i="15"/>
  <c r="D130" i="15"/>
  <c r="B130" i="15"/>
  <c r="H120" i="15"/>
  <c r="F120" i="15"/>
  <c r="D120" i="15"/>
  <c r="B120" i="15"/>
  <c r="H91" i="15"/>
  <c r="F91" i="15"/>
  <c r="D91" i="15"/>
  <c r="B91" i="15"/>
  <c r="H84" i="15"/>
  <c r="F84" i="15"/>
  <c r="D84" i="15"/>
  <c r="D92" i="15" s="1"/>
  <c r="B84" i="15"/>
  <c r="B92" i="15" s="1"/>
  <c r="H76" i="15"/>
  <c r="F76" i="15"/>
  <c r="D76" i="15"/>
  <c r="B76" i="15"/>
  <c r="H66" i="15"/>
  <c r="F66" i="15"/>
  <c r="D66" i="15"/>
  <c r="D77" i="15" s="1"/>
  <c r="B66" i="15"/>
  <c r="H59" i="15"/>
  <c r="F59" i="15"/>
  <c r="D59" i="15"/>
  <c r="B59" i="15"/>
  <c r="H49" i="15"/>
  <c r="F49" i="15"/>
  <c r="D49" i="15"/>
  <c r="B49" i="15"/>
  <c r="H46" i="15"/>
  <c r="F46" i="15"/>
  <c r="D46" i="15"/>
  <c r="B46" i="15"/>
  <c r="H25" i="15"/>
  <c r="H60" i="15" s="1"/>
  <c r="F25" i="15"/>
  <c r="F60" i="15" s="1"/>
  <c r="D25" i="15"/>
  <c r="D60" i="15" s="1"/>
  <c r="B25" i="15"/>
  <c r="B60" i="15" s="1"/>
  <c r="H16" i="15"/>
  <c r="H15" i="15"/>
  <c r="F15" i="15"/>
  <c r="F16" i="15" s="1"/>
  <c r="D15" i="15"/>
  <c r="D16" i="15" s="1"/>
  <c r="B15" i="15"/>
  <c r="B16" i="15" s="1"/>
  <c r="F208" i="14"/>
  <c r="D208" i="14"/>
  <c r="D209" i="14" s="1"/>
  <c r="D211" i="14" s="1"/>
  <c r="F199" i="14"/>
  <c r="F200" i="14" s="1"/>
  <c r="D199" i="14"/>
  <c r="F189" i="14"/>
  <c r="D189" i="14"/>
  <c r="D190" i="14" s="1"/>
  <c r="F188" i="14"/>
  <c r="D188" i="14"/>
  <c r="F177" i="14"/>
  <c r="D177" i="14"/>
  <c r="D178" i="14" s="1"/>
  <c r="H208" i="14"/>
  <c r="H209" i="14" s="1"/>
  <c r="H211" i="14" s="1"/>
  <c r="H199" i="14"/>
  <c r="H189" i="14"/>
  <c r="H188" i="14"/>
  <c r="H190" i="14" s="1"/>
  <c r="H177" i="14"/>
  <c r="H201" i="14"/>
  <c r="H204" i="14" s="1"/>
  <c r="H200" i="14"/>
  <c r="H205" i="14" s="1"/>
  <c r="H194" i="14"/>
  <c r="H193" i="14"/>
  <c r="H192" i="14"/>
  <c r="H187" i="14"/>
  <c r="H181" i="14"/>
  <c r="H180" i="14"/>
  <c r="H182" i="14"/>
  <c r="H175" i="14"/>
  <c r="H176" i="14" s="1"/>
  <c r="H165" i="14"/>
  <c r="F209" i="14"/>
  <c r="F211" i="14" s="1"/>
  <c r="F201" i="14"/>
  <c r="F204" i="14" s="1"/>
  <c r="F194" i="14"/>
  <c r="F193" i="14"/>
  <c r="F192" i="14"/>
  <c r="F195" i="14" s="1"/>
  <c r="F187" i="14"/>
  <c r="F181" i="14"/>
  <c r="F180" i="14"/>
  <c r="F175" i="14"/>
  <c r="F176" i="14" s="1"/>
  <c r="F178" i="14" s="1"/>
  <c r="F165" i="14"/>
  <c r="D201" i="14"/>
  <c r="D204" i="14" s="1"/>
  <c r="D200" i="14"/>
  <c r="D194" i="14"/>
  <c r="D193" i="14"/>
  <c r="D192" i="14"/>
  <c r="D195" i="14" s="1"/>
  <c r="D187" i="14"/>
  <c r="D181" i="14"/>
  <c r="D180" i="14"/>
  <c r="D176" i="14"/>
  <c r="D175" i="14"/>
  <c r="D165" i="14"/>
  <c r="H208" i="13"/>
  <c r="H209" i="13" s="1"/>
  <c r="H211" i="13" s="1"/>
  <c r="F208" i="13"/>
  <c r="F209" i="13" s="1"/>
  <c r="F211" i="13" s="1"/>
  <c r="D208" i="13"/>
  <c r="D209" i="13" s="1"/>
  <c r="D211" i="13" s="1"/>
  <c r="H199" i="13"/>
  <c r="H200" i="13" s="1"/>
  <c r="F199" i="13"/>
  <c r="F200" i="13" s="1"/>
  <c r="D199" i="13"/>
  <c r="D200" i="13" s="1"/>
  <c r="H189" i="13"/>
  <c r="F189" i="13"/>
  <c r="D189" i="13"/>
  <c r="H188" i="13"/>
  <c r="F188" i="13"/>
  <c r="D188" i="13"/>
  <c r="H177" i="13"/>
  <c r="F177" i="13"/>
  <c r="D177" i="13"/>
  <c r="H201" i="13"/>
  <c r="H204" i="13" s="1"/>
  <c r="H194" i="13"/>
  <c r="H193" i="13"/>
  <c r="H192" i="13"/>
  <c r="H187" i="13"/>
  <c r="H181" i="13"/>
  <c r="H180" i="13"/>
  <c r="H175" i="13"/>
  <c r="H176" i="13" s="1"/>
  <c r="F201" i="13"/>
  <c r="F204" i="13" s="1"/>
  <c r="F194" i="13"/>
  <c r="F193" i="13"/>
  <c r="F192" i="13"/>
  <c r="F187" i="13"/>
  <c r="F181" i="13"/>
  <c r="F180" i="13"/>
  <c r="F182" i="13"/>
  <c r="F175" i="13"/>
  <c r="F176" i="13" s="1"/>
  <c r="D201" i="13"/>
  <c r="D204" i="13" s="1"/>
  <c r="D194" i="13"/>
  <c r="D193" i="13"/>
  <c r="D192" i="13"/>
  <c r="D187" i="13"/>
  <c r="D181" i="13"/>
  <c r="D180" i="13"/>
  <c r="D175" i="13"/>
  <c r="D176" i="13" s="1"/>
  <c r="H208" i="12"/>
  <c r="H209" i="12" s="1"/>
  <c r="H211" i="12" s="1"/>
  <c r="F208" i="12"/>
  <c r="F209" i="12" s="1"/>
  <c r="F211" i="12" s="1"/>
  <c r="D208" i="12"/>
  <c r="D209" i="12" s="1"/>
  <c r="D211" i="12" s="1"/>
  <c r="H199" i="12"/>
  <c r="H200" i="12" s="1"/>
  <c r="F199" i="12"/>
  <c r="F200" i="12" s="1"/>
  <c r="D199" i="12"/>
  <c r="D200" i="12" s="1"/>
  <c r="H189" i="12"/>
  <c r="F189" i="12"/>
  <c r="D189" i="12"/>
  <c r="H188" i="12"/>
  <c r="F188" i="12"/>
  <c r="D188" i="12"/>
  <c r="H177" i="12"/>
  <c r="F177" i="12"/>
  <c r="D177" i="12"/>
  <c r="H201" i="12"/>
  <c r="H204" i="12" s="1"/>
  <c r="H194" i="12"/>
  <c r="H193" i="12"/>
  <c r="H192" i="12"/>
  <c r="H187" i="12"/>
  <c r="H181" i="12"/>
  <c r="H180" i="12"/>
  <c r="H175" i="12"/>
  <c r="H176" i="12" s="1"/>
  <c r="F201" i="12"/>
  <c r="F204" i="12" s="1"/>
  <c r="F194" i="12"/>
  <c r="F193" i="12"/>
  <c r="F192" i="12"/>
  <c r="F187" i="12"/>
  <c r="F181" i="12"/>
  <c r="F180" i="12"/>
  <c r="F182" i="12" s="1"/>
  <c r="F175" i="12"/>
  <c r="F176" i="12" s="1"/>
  <c r="D201" i="12"/>
  <c r="D204" i="12" s="1"/>
  <c r="D194" i="12"/>
  <c r="D193" i="12"/>
  <c r="D192" i="12"/>
  <c r="D195" i="12" s="1"/>
  <c r="D187" i="12"/>
  <c r="D181" i="12"/>
  <c r="D180" i="12"/>
  <c r="D182" i="12"/>
  <c r="D175" i="12"/>
  <c r="D176" i="12" s="1"/>
  <c r="H208" i="11"/>
  <c r="H209" i="11" s="1"/>
  <c r="H211" i="11" s="1"/>
  <c r="H201" i="11"/>
  <c r="H204" i="11" s="1"/>
  <c r="H199" i="11"/>
  <c r="H200" i="11" s="1"/>
  <c r="H194" i="11"/>
  <c r="H193" i="11"/>
  <c r="H192" i="11"/>
  <c r="H189" i="11"/>
  <c r="H188" i="11"/>
  <c r="H187" i="11"/>
  <c r="H181" i="11"/>
  <c r="H180" i="11"/>
  <c r="H182" i="11"/>
  <c r="F208" i="11"/>
  <c r="F209" i="11" s="1"/>
  <c r="F211" i="11" s="1"/>
  <c r="F201" i="11"/>
  <c r="F204" i="11" s="1"/>
  <c r="F199" i="11"/>
  <c r="F200" i="11" s="1"/>
  <c r="F205" i="11" s="1"/>
  <c r="F194" i="11"/>
  <c r="F193" i="11"/>
  <c r="F192" i="11"/>
  <c r="F189" i="11"/>
  <c r="F188" i="11"/>
  <c r="F187" i="11"/>
  <c r="F181" i="11"/>
  <c r="F180" i="11"/>
  <c r="D208" i="11"/>
  <c r="D209" i="11" s="1"/>
  <c r="D211" i="11" s="1"/>
  <c r="D201" i="11"/>
  <c r="D204" i="11" s="1"/>
  <c r="D199" i="11"/>
  <c r="D200" i="11" s="1"/>
  <c r="D194" i="11"/>
  <c r="D193" i="11"/>
  <c r="D192" i="11"/>
  <c r="D189" i="11"/>
  <c r="D188" i="11"/>
  <c r="D190" i="11" s="1"/>
  <c r="D187" i="11"/>
  <c r="D181" i="11"/>
  <c r="D180" i="11"/>
  <c r="D182" i="11" s="1"/>
  <c r="H209" i="9"/>
  <c r="H211" i="9" s="1"/>
  <c r="H201" i="9"/>
  <c r="H204" i="9" s="1"/>
  <c r="H200" i="9"/>
  <c r="H194" i="9"/>
  <c r="H193" i="9"/>
  <c r="H192" i="9"/>
  <c r="H195" i="9" s="1"/>
  <c r="H190" i="9"/>
  <c r="H187" i="9"/>
  <c r="H181" i="9"/>
  <c r="H180" i="9"/>
  <c r="H182" i="9" s="1"/>
  <c r="H175" i="9"/>
  <c r="H176" i="9" s="1"/>
  <c r="H178" i="9" s="1"/>
  <c r="H183" i="9" s="1"/>
  <c r="F209" i="9"/>
  <c r="F211" i="9" s="1"/>
  <c r="F201" i="9"/>
  <c r="F204" i="9" s="1"/>
  <c r="F200" i="9"/>
  <c r="F194" i="9"/>
  <c r="F193" i="9"/>
  <c r="F192" i="9"/>
  <c r="F190" i="9"/>
  <c r="F187" i="9"/>
  <c r="F181" i="9"/>
  <c r="F180" i="9"/>
  <c r="F175" i="9"/>
  <c r="F176" i="9" s="1"/>
  <c r="F178" i="9" s="1"/>
  <c r="D209" i="9"/>
  <c r="D211" i="9" s="1"/>
  <c r="D201" i="9"/>
  <c r="D204" i="9" s="1"/>
  <c r="D200" i="9"/>
  <c r="D194" i="9"/>
  <c r="D193" i="9"/>
  <c r="D192" i="9"/>
  <c r="D195" i="9" s="1"/>
  <c r="D190" i="9"/>
  <c r="D187" i="9"/>
  <c r="D191" i="9" s="1"/>
  <c r="D181" i="9"/>
  <c r="D180" i="9"/>
  <c r="D175" i="9"/>
  <c r="D176" i="9" s="1"/>
  <c r="D178" i="9" s="1"/>
  <c r="D190" i="12" l="1"/>
  <c r="H178" i="13"/>
  <c r="D190" i="13"/>
  <c r="H205" i="12"/>
  <c r="H190" i="12"/>
  <c r="D205" i="11"/>
  <c r="H191" i="9"/>
  <c r="F205" i="9"/>
  <c r="F191" i="9"/>
  <c r="H205" i="9"/>
  <c r="D196" i="9"/>
  <c r="D205" i="9"/>
  <c r="F195" i="9"/>
  <c r="H178" i="12"/>
  <c r="F178" i="12"/>
  <c r="F183" i="12" s="1"/>
  <c r="H196" i="19"/>
  <c r="D196" i="15"/>
  <c r="H195" i="13"/>
  <c r="D182" i="13"/>
  <c r="H205" i="13"/>
  <c r="H182" i="12"/>
  <c r="D171" i="19"/>
  <c r="D172" i="19" s="1"/>
  <c r="D182" i="9"/>
  <c r="D183" i="9" s="1"/>
  <c r="I92" i="17"/>
  <c r="C92" i="17"/>
  <c r="E77" i="17"/>
  <c r="G60" i="17"/>
  <c r="E60" i="17"/>
  <c r="G77" i="17"/>
  <c r="C60" i="17"/>
  <c r="I77" i="17"/>
  <c r="I60" i="17"/>
  <c r="E92" i="16"/>
  <c r="I60" i="16"/>
  <c r="F92" i="15"/>
  <c r="B191" i="15"/>
  <c r="B196" i="15" s="1"/>
  <c r="C196" i="15" s="1"/>
  <c r="H92" i="15"/>
  <c r="F205" i="15"/>
  <c r="F190" i="15"/>
  <c r="D182" i="14"/>
  <c r="D183" i="14" s="1"/>
  <c r="F182" i="14"/>
  <c r="F183" i="14" s="1"/>
  <c r="H195" i="14"/>
  <c r="D205" i="14"/>
  <c r="F190" i="14"/>
  <c r="F205" i="14"/>
  <c r="B178" i="15"/>
  <c r="D178" i="13"/>
  <c r="F195" i="13"/>
  <c r="H178" i="14"/>
  <c r="H183" i="14" s="1"/>
  <c r="D195" i="13"/>
  <c r="H182" i="13"/>
  <c r="H190" i="13"/>
  <c r="H191" i="13" s="1"/>
  <c r="H196" i="13" s="1"/>
  <c r="F195" i="12"/>
  <c r="D178" i="12"/>
  <c r="D183" i="12" s="1"/>
  <c r="H195" i="12"/>
  <c r="F190" i="12"/>
  <c r="F191" i="12" s="1"/>
  <c r="F190" i="13"/>
  <c r="D195" i="11"/>
  <c r="H195" i="11"/>
  <c r="H190" i="11"/>
  <c r="H191" i="11" s="1"/>
  <c r="F182" i="11"/>
  <c r="F190" i="11"/>
  <c r="F191" i="11" s="1"/>
  <c r="F195" i="11"/>
  <c r="H196" i="9"/>
  <c r="F196" i="9"/>
  <c r="D183" i="11"/>
  <c r="F182" i="9"/>
  <c r="F183" i="9" s="1"/>
  <c r="F191" i="15"/>
  <c r="F196" i="15" s="1"/>
  <c r="H183" i="15"/>
  <c r="H191" i="15"/>
  <c r="H196" i="15" s="1"/>
  <c r="C183" i="15"/>
  <c r="B172" i="15"/>
  <c r="C172" i="15" s="1"/>
  <c r="F172" i="15"/>
  <c r="D183" i="15"/>
  <c r="H205" i="15"/>
  <c r="H172" i="15"/>
  <c r="F183" i="15"/>
  <c r="B205" i="15"/>
  <c r="C205" i="15" s="1"/>
  <c r="B77" i="15"/>
  <c r="F77" i="15"/>
  <c r="D172" i="15"/>
  <c r="H77" i="15"/>
  <c r="D191" i="14"/>
  <c r="D196" i="14" s="1"/>
  <c r="H191" i="14"/>
  <c r="F191" i="14"/>
  <c r="F196" i="14" s="1"/>
  <c r="F178" i="13"/>
  <c r="F183" i="13" s="1"/>
  <c r="H183" i="13"/>
  <c r="F205" i="13"/>
  <c r="F191" i="13"/>
  <c r="D205" i="13"/>
  <c r="D191" i="13"/>
  <c r="D191" i="12"/>
  <c r="D196" i="12" s="1"/>
  <c r="H191" i="12"/>
  <c r="F205" i="12"/>
  <c r="D205" i="12"/>
  <c r="H205" i="11"/>
  <c r="H183" i="11"/>
  <c r="D191" i="11"/>
  <c r="D183" i="13" l="1"/>
  <c r="H183" i="12"/>
  <c r="F196" i="13"/>
  <c r="H196" i="12"/>
  <c r="F196" i="11"/>
  <c r="F183" i="11"/>
  <c r="H196" i="14"/>
  <c r="D196" i="13"/>
  <c r="F196" i="12"/>
  <c r="D196" i="11"/>
  <c r="H196" i="11"/>
  <c r="B181" i="9" l="1"/>
  <c r="B103" i="9"/>
  <c r="B109" i="9" s="1"/>
  <c r="C109" i="9" s="1"/>
  <c r="B175" i="9"/>
  <c r="B152" i="14"/>
  <c r="B152" i="13"/>
  <c r="B152" i="12"/>
  <c r="B152" i="11"/>
  <c r="B157" i="9"/>
  <c r="B214" i="9" s="1"/>
  <c r="B152" i="9"/>
  <c r="B175" i="14"/>
  <c r="B180" i="11"/>
  <c r="B181" i="11"/>
  <c r="H59" i="9"/>
  <c r="I59" i="9" s="1"/>
  <c r="F59" i="9"/>
  <c r="G59" i="9" s="1"/>
  <c r="D59" i="9"/>
  <c r="E59" i="9" s="1"/>
  <c r="B208" i="14"/>
  <c r="B209" i="14" s="1"/>
  <c r="B211" i="14" s="1"/>
  <c r="B177" i="14"/>
  <c r="B156" i="14"/>
  <c r="B155" i="14"/>
  <c r="B154" i="14"/>
  <c r="B200" i="14"/>
  <c r="B201" i="14"/>
  <c r="B204" i="14"/>
  <c r="B187" i="14"/>
  <c r="B190" i="14"/>
  <c r="B192" i="14"/>
  <c r="B193" i="14"/>
  <c r="B194" i="14"/>
  <c r="B176" i="14"/>
  <c r="B181" i="14"/>
  <c r="B180" i="14"/>
  <c r="B165" i="14"/>
  <c r="B66" i="14"/>
  <c r="B46" i="14"/>
  <c r="B25" i="14"/>
  <c r="B49" i="14"/>
  <c r="B59" i="14"/>
  <c r="B60" i="14"/>
  <c r="B76" i="14"/>
  <c r="B84" i="14"/>
  <c r="B91" i="14"/>
  <c r="B92" i="14"/>
  <c r="B120" i="14"/>
  <c r="B130" i="14"/>
  <c r="B136" i="14"/>
  <c r="H25" i="14"/>
  <c r="H46" i="14"/>
  <c r="H49" i="14"/>
  <c r="H59" i="14"/>
  <c r="H66" i="14"/>
  <c r="H76" i="14"/>
  <c r="H84" i="14"/>
  <c r="H92" i="14" s="1"/>
  <c r="H91" i="14"/>
  <c r="H120" i="14"/>
  <c r="H130" i="14"/>
  <c r="H136" i="14"/>
  <c r="F25" i="14"/>
  <c r="F46" i="14"/>
  <c r="F49" i="14"/>
  <c r="F59" i="14"/>
  <c r="F66" i="14"/>
  <c r="F76" i="14"/>
  <c r="F84" i="14"/>
  <c r="F91" i="14"/>
  <c r="F120" i="14"/>
  <c r="F130" i="14"/>
  <c r="F136" i="14"/>
  <c r="D25" i="14"/>
  <c r="D46" i="14"/>
  <c r="D49" i="14"/>
  <c r="D59" i="14"/>
  <c r="D66" i="14"/>
  <c r="D76" i="14"/>
  <c r="D84" i="14"/>
  <c r="D92" i="14" s="1"/>
  <c r="D91" i="14"/>
  <c r="D120" i="14"/>
  <c r="D130" i="14"/>
  <c r="D136" i="14"/>
  <c r="H15" i="14"/>
  <c r="H16" i="14" s="1"/>
  <c r="F15" i="14"/>
  <c r="F16" i="14"/>
  <c r="D15" i="14"/>
  <c r="D16" i="14" s="1"/>
  <c r="B15" i="14"/>
  <c r="B16" i="14" s="1"/>
  <c r="B208" i="13"/>
  <c r="B209" i="13" s="1"/>
  <c r="B211" i="13" s="1"/>
  <c r="B199" i="13"/>
  <c r="B200" i="13" s="1"/>
  <c r="B189" i="13"/>
  <c r="B188" i="13"/>
  <c r="B177" i="13"/>
  <c r="B156" i="13"/>
  <c r="B155" i="13"/>
  <c r="B154" i="13"/>
  <c r="B201" i="13"/>
  <c r="B204" i="13"/>
  <c r="B187" i="13"/>
  <c r="B192" i="13"/>
  <c r="B193" i="13"/>
  <c r="B194" i="13"/>
  <c r="B175" i="13"/>
  <c r="B176" i="13" s="1"/>
  <c r="B181" i="13"/>
  <c r="B180" i="13"/>
  <c r="B66" i="13"/>
  <c r="B46" i="13"/>
  <c r="B25" i="13"/>
  <c r="B60" i="13" s="1"/>
  <c r="B49" i="13"/>
  <c r="B59" i="13"/>
  <c r="B76" i="13"/>
  <c r="B84" i="13"/>
  <c r="B91" i="13"/>
  <c r="B120" i="13"/>
  <c r="B130" i="13"/>
  <c r="B136" i="13"/>
  <c r="H25" i="13"/>
  <c r="H46" i="13"/>
  <c r="H49" i="13"/>
  <c r="H59" i="13"/>
  <c r="H66" i="13"/>
  <c r="H76" i="13"/>
  <c r="H84" i="13"/>
  <c r="H92" i="13" s="1"/>
  <c r="H91" i="13"/>
  <c r="H120" i="13"/>
  <c r="H130" i="13"/>
  <c r="H136" i="13"/>
  <c r="F25" i="13"/>
  <c r="F46" i="13"/>
  <c r="F49" i="13"/>
  <c r="F59" i="13"/>
  <c r="F66" i="13"/>
  <c r="F172" i="13" s="1"/>
  <c r="F76" i="13"/>
  <c r="F84" i="13"/>
  <c r="F91" i="13"/>
  <c r="F120" i="13"/>
  <c r="F130" i="13"/>
  <c r="F136" i="13"/>
  <c r="D25" i="13"/>
  <c r="D46" i="13"/>
  <c r="D49" i="13"/>
  <c r="D59" i="13"/>
  <c r="D66" i="13"/>
  <c r="D76" i="13"/>
  <c r="D84" i="13"/>
  <c r="D91" i="13"/>
  <c r="D92" i="13"/>
  <c r="D120" i="13"/>
  <c r="D130" i="13"/>
  <c r="D136" i="13"/>
  <c r="H15" i="13"/>
  <c r="H16" i="13" s="1"/>
  <c r="F15" i="13"/>
  <c r="F16" i="13"/>
  <c r="D15" i="13"/>
  <c r="D16" i="13" s="1"/>
  <c r="B15" i="13"/>
  <c r="B16" i="13" s="1"/>
  <c r="B208" i="12"/>
  <c r="B209" i="12" s="1"/>
  <c r="B211" i="12" s="1"/>
  <c r="B199" i="12"/>
  <c r="B200" i="12" s="1"/>
  <c r="B189" i="12"/>
  <c r="B188" i="12"/>
  <c r="B177" i="12"/>
  <c r="B156" i="12"/>
  <c r="B155" i="12"/>
  <c r="B154" i="12"/>
  <c r="B3" i="11"/>
  <c r="B3" i="12" s="1"/>
  <c r="B3" i="13" s="1"/>
  <c r="B201" i="12"/>
  <c r="B204" i="12"/>
  <c r="B187" i="12"/>
  <c r="B192" i="12"/>
  <c r="B193" i="12"/>
  <c r="B194" i="12"/>
  <c r="B175" i="12"/>
  <c r="B176" i="12" s="1"/>
  <c r="B181" i="12"/>
  <c r="B180" i="12"/>
  <c r="B66" i="12"/>
  <c r="B46" i="12"/>
  <c r="B25" i="12"/>
  <c r="C25" i="12" s="1"/>
  <c r="B49" i="12"/>
  <c r="C49" i="12" s="1"/>
  <c r="B59" i="12"/>
  <c r="C59" i="12" s="1"/>
  <c r="B76" i="12"/>
  <c r="C76" i="12" s="1"/>
  <c r="B84" i="12"/>
  <c r="C84" i="12" s="1"/>
  <c r="B91" i="12"/>
  <c r="C91" i="12" s="1"/>
  <c r="B92" i="12"/>
  <c r="C92" i="12" s="1"/>
  <c r="B120" i="12"/>
  <c r="B130" i="12"/>
  <c r="B136" i="12"/>
  <c r="H25" i="12"/>
  <c r="I25" i="12" s="1"/>
  <c r="H46" i="12"/>
  <c r="H49" i="12"/>
  <c r="I49" i="12" s="1"/>
  <c r="H59" i="12"/>
  <c r="I59" i="12" s="1"/>
  <c r="H60" i="12"/>
  <c r="I60" i="12" s="1"/>
  <c r="H66" i="12"/>
  <c r="H77" i="12" s="1"/>
  <c r="I77" i="12" s="1"/>
  <c r="H76" i="12"/>
  <c r="I76" i="12" s="1"/>
  <c r="H84" i="12"/>
  <c r="H91" i="12"/>
  <c r="I91" i="12" s="1"/>
  <c r="H120" i="12"/>
  <c r="H130" i="12"/>
  <c r="H136" i="12"/>
  <c r="F25" i="12"/>
  <c r="G25" i="12" s="1"/>
  <c r="F46" i="12"/>
  <c r="F49" i="12"/>
  <c r="G49" i="12" s="1"/>
  <c r="F59" i="12"/>
  <c r="G59" i="12" s="1"/>
  <c r="F66" i="12"/>
  <c r="F76" i="12"/>
  <c r="G76" i="12" s="1"/>
  <c r="F84" i="12"/>
  <c r="F91" i="12"/>
  <c r="G91" i="12" s="1"/>
  <c r="F120" i="12"/>
  <c r="F130" i="12"/>
  <c r="F136" i="12"/>
  <c r="D25" i="12"/>
  <c r="E25" i="12" s="1"/>
  <c r="D46" i="12"/>
  <c r="D49" i="12"/>
  <c r="E49" i="12" s="1"/>
  <c r="D59" i="12"/>
  <c r="E59" i="12" s="1"/>
  <c r="D66" i="12"/>
  <c r="D76" i="12"/>
  <c r="E76" i="12" s="1"/>
  <c r="D84" i="12"/>
  <c r="E84" i="12" s="1"/>
  <c r="D91" i="12"/>
  <c r="E91" i="12" s="1"/>
  <c r="D120" i="12"/>
  <c r="D130" i="12"/>
  <c r="D136" i="12"/>
  <c r="H15" i="12"/>
  <c r="I15" i="12" s="1"/>
  <c r="F15" i="12"/>
  <c r="D15" i="12"/>
  <c r="E15" i="12" s="1"/>
  <c r="D16" i="12"/>
  <c r="B15" i="12"/>
  <c r="B208" i="11"/>
  <c r="B209" i="11" s="1"/>
  <c r="B211" i="11" s="1"/>
  <c r="B199" i="11"/>
  <c r="B200" i="11" s="1"/>
  <c r="B189" i="11"/>
  <c r="B188" i="11"/>
  <c r="B156" i="11"/>
  <c r="B155" i="11"/>
  <c r="B154" i="11"/>
  <c r="H3" i="11"/>
  <c r="H13" i="11" s="1"/>
  <c r="F3" i="11"/>
  <c r="F3" i="12" s="1"/>
  <c r="F3" i="13" s="1"/>
  <c r="D3" i="11"/>
  <c r="D3" i="12" s="1"/>
  <c r="D3" i="13" s="1"/>
  <c r="D3" i="14" s="1"/>
  <c r="D3" i="15" s="1"/>
  <c r="A11" i="11"/>
  <c r="A11" i="12" s="1"/>
  <c r="A11" i="13" s="1"/>
  <c r="A11" i="14" s="1"/>
  <c r="A11" i="15" s="1"/>
  <c r="A11" i="16" s="1"/>
  <c r="B201" i="11"/>
  <c r="B204" i="11" s="1"/>
  <c r="B187" i="11"/>
  <c r="B192" i="11"/>
  <c r="B193" i="11"/>
  <c r="B194" i="11"/>
  <c r="B66" i="11"/>
  <c r="B46" i="11"/>
  <c r="B25" i="11"/>
  <c r="C25" i="11" s="1"/>
  <c r="B49" i="11"/>
  <c r="C49" i="11" s="1"/>
  <c r="B59" i="11"/>
  <c r="C59" i="11" s="1"/>
  <c r="B76" i="11"/>
  <c r="C76" i="11" s="1"/>
  <c r="B84" i="11"/>
  <c r="C84" i="11" s="1"/>
  <c r="B91" i="11"/>
  <c r="C91" i="11" s="1"/>
  <c r="B120" i="11"/>
  <c r="B130" i="11"/>
  <c r="B136" i="11"/>
  <c r="H25" i="11"/>
  <c r="I25" i="11" s="1"/>
  <c r="H46" i="11"/>
  <c r="H49" i="11"/>
  <c r="I49" i="11" s="1"/>
  <c r="H59" i="11"/>
  <c r="I59" i="11" s="1"/>
  <c r="H66" i="11"/>
  <c r="H76" i="11"/>
  <c r="I76" i="11" s="1"/>
  <c r="H84" i="11"/>
  <c r="I84" i="11" s="1"/>
  <c r="H91" i="11"/>
  <c r="H120" i="11"/>
  <c r="H130" i="11"/>
  <c r="H136" i="11"/>
  <c r="F25" i="11"/>
  <c r="G25" i="11" s="1"/>
  <c r="F46" i="11"/>
  <c r="F49" i="11"/>
  <c r="G49" i="11" s="1"/>
  <c r="F59" i="11"/>
  <c r="G59" i="11" s="1"/>
  <c r="F66" i="11"/>
  <c r="F76" i="11"/>
  <c r="G76" i="11" s="1"/>
  <c r="F84" i="11"/>
  <c r="G84" i="11" s="1"/>
  <c r="F91" i="11"/>
  <c r="G91" i="11" s="1"/>
  <c r="F120" i="11"/>
  <c r="F130" i="11"/>
  <c r="F136" i="11"/>
  <c r="D25" i="11"/>
  <c r="E25" i="11" s="1"/>
  <c r="D46" i="11"/>
  <c r="D49" i="11"/>
  <c r="E49" i="11" s="1"/>
  <c r="D59" i="11"/>
  <c r="E59" i="11" s="1"/>
  <c r="D66" i="11"/>
  <c r="D76" i="11"/>
  <c r="E76" i="11" s="1"/>
  <c r="D84" i="11"/>
  <c r="E84" i="11" s="1"/>
  <c r="D91" i="11"/>
  <c r="D120" i="11"/>
  <c r="D130" i="11"/>
  <c r="D136" i="11"/>
  <c r="H15" i="11"/>
  <c r="I15" i="11" s="1"/>
  <c r="H16" i="11"/>
  <c r="F15" i="11"/>
  <c r="G15" i="11" s="1"/>
  <c r="F16" i="11"/>
  <c r="D15" i="11"/>
  <c r="E15" i="11" s="1"/>
  <c r="B15" i="11"/>
  <c r="C15" i="11" s="1"/>
  <c r="B16" i="11"/>
  <c r="B192" i="9"/>
  <c r="B180" i="9"/>
  <c r="B176" i="9"/>
  <c r="B178" i="9" s="1"/>
  <c r="H13" i="9"/>
  <c r="F13" i="9"/>
  <c r="H84" i="9"/>
  <c r="I84" i="9" s="1"/>
  <c r="H66" i="9"/>
  <c r="H76" i="9"/>
  <c r="I76" i="9" s="1"/>
  <c r="H25" i="9"/>
  <c r="I25" i="9" s="1"/>
  <c r="H46" i="9"/>
  <c r="H49" i="9"/>
  <c r="I49" i="9" s="1"/>
  <c r="F84" i="9"/>
  <c r="G84" i="9" s="1"/>
  <c r="F66" i="9"/>
  <c r="F76" i="9"/>
  <c r="G76" i="9" s="1"/>
  <c r="F25" i="9"/>
  <c r="G25" i="9" s="1"/>
  <c r="F46" i="9"/>
  <c r="F49" i="9"/>
  <c r="G49" i="9" s="1"/>
  <c r="F91" i="9"/>
  <c r="G91" i="9" s="1"/>
  <c r="H91" i="9"/>
  <c r="I91" i="9" s="1"/>
  <c r="H103" i="9"/>
  <c r="H96" i="11" s="1"/>
  <c r="H103" i="11" s="1"/>
  <c r="H15" i="9"/>
  <c r="I15" i="9" s="1"/>
  <c r="F103" i="9"/>
  <c r="F109" i="9" s="1"/>
  <c r="G109" i="9" s="1"/>
  <c r="F15" i="9"/>
  <c r="H120" i="9"/>
  <c r="H122" i="9" s="1"/>
  <c r="H121" i="11" s="1"/>
  <c r="H130" i="9"/>
  <c r="H132" i="9" s="1"/>
  <c r="H145" i="9" s="1"/>
  <c r="H136" i="9"/>
  <c r="H138" i="9" s="1"/>
  <c r="F120" i="9"/>
  <c r="F122" i="9" s="1"/>
  <c r="F130" i="9"/>
  <c r="F132" i="9" s="1"/>
  <c r="F145" i="9" s="1"/>
  <c r="F136" i="9"/>
  <c r="F138" i="9" s="1"/>
  <c r="F146" i="9" s="1"/>
  <c r="D25" i="9"/>
  <c r="E25" i="9" s="1"/>
  <c r="D46" i="9"/>
  <c r="D167" i="9" s="1"/>
  <c r="D49" i="9"/>
  <c r="E49" i="9" s="1"/>
  <c r="D76" i="9"/>
  <c r="E76" i="9" s="1"/>
  <c r="D66" i="9"/>
  <c r="D91" i="9"/>
  <c r="E91" i="9" s="1"/>
  <c r="D84" i="9"/>
  <c r="E84" i="9" s="1"/>
  <c r="D103" i="9"/>
  <c r="B25" i="9"/>
  <c r="C25" i="9" s="1"/>
  <c r="B46" i="9"/>
  <c r="B167" i="9" s="1"/>
  <c r="B59" i="9"/>
  <c r="C59" i="9" s="1"/>
  <c r="B49" i="9"/>
  <c r="C49" i="9" s="1"/>
  <c r="B76" i="9"/>
  <c r="C76" i="9" s="1"/>
  <c r="B66" i="9"/>
  <c r="B84" i="9"/>
  <c r="C84" i="9" s="1"/>
  <c r="B91" i="9"/>
  <c r="C91" i="9" s="1"/>
  <c r="B15" i="9"/>
  <c r="C15" i="9" s="1"/>
  <c r="D15" i="9"/>
  <c r="E15" i="9" s="1"/>
  <c r="D13" i="9"/>
  <c r="B13" i="9"/>
  <c r="B209" i="9"/>
  <c r="B211" i="9" s="1"/>
  <c r="B200" i="9"/>
  <c r="B201" i="9"/>
  <c r="B204" i="9" s="1"/>
  <c r="B187" i="9"/>
  <c r="B190" i="9"/>
  <c r="B193" i="9"/>
  <c r="B194" i="9"/>
  <c r="B120" i="9"/>
  <c r="B122" i="9" s="1"/>
  <c r="B130" i="9"/>
  <c r="B132" i="9" s="1"/>
  <c r="B136" i="9"/>
  <c r="B138" i="9" s="1"/>
  <c r="B146" i="9" s="1"/>
  <c r="D120" i="9"/>
  <c r="D122" i="9" s="1"/>
  <c r="D130" i="9"/>
  <c r="D132" i="9" s="1"/>
  <c r="D131" i="11" s="1"/>
  <c r="D136" i="9"/>
  <c r="D138" i="9" s="1"/>
  <c r="B205" i="14" l="1"/>
  <c r="B190" i="12"/>
  <c r="B191" i="12" s="1"/>
  <c r="D77" i="12"/>
  <c r="E77" i="12" s="1"/>
  <c r="H16" i="12"/>
  <c r="H92" i="12"/>
  <c r="I92" i="12" s="1"/>
  <c r="I84" i="12"/>
  <c r="F92" i="12"/>
  <c r="G92" i="12" s="1"/>
  <c r="G84" i="12"/>
  <c r="B16" i="12"/>
  <c r="C15" i="12"/>
  <c r="F166" i="12"/>
  <c r="F171" i="12" s="1"/>
  <c r="G66" i="12"/>
  <c r="H166" i="12"/>
  <c r="I66" i="12"/>
  <c r="F16" i="12"/>
  <c r="G15" i="12"/>
  <c r="F167" i="12"/>
  <c r="G46" i="12"/>
  <c r="B166" i="12"/>
  <c r="B171" i="12" s="1"/>
  <c r="C66" i="12"/>
  <c r="D166" i="12"/>
  <c r="E66" i="12"/>
  <c r="D167" i="12"/>
  <c r="E46" i="12"/>
  <c r="H167" i="12"/>
  <c r="I46" i="12"/>
  <c r="B167" i="12"/>
  <c r="C46" i="12"/>
  <c r="D16" i="11"/>
  <c r="D167" i="11"/>
  <c r="E46" i="11"/>
  <c r="F167" i="11"/>
  <c r="G46" i="11"/>
  <c r="H166" i="11"/>
  <c r="I66" i="11"/>
  <c r="H92" i="11"/>
  <c r="I92" i="11" s="1"/>
  <c r="I91" i="11"/>
  <c r="D92" i="11"/>
  <c r="E92" i="11" s="1"/>
  <c r="E91" i="11"/>
  <c r="F166" i="11"/>
  <c r="F171" i="11" s="1"/>
  <c r="F172" i="11" s="1"/>
  <c r="G66" i="11"/>
  <c r="D166" i="11"/>
  <c r="D171" i="11" s="1"/>
  <c r="D172" i="11" s="1"/>
  <c r="E66" i="11"/>
  <c r="B167" i="11"/>
  <c r="C46" i="11"/>
  <c r="B157" i="12"/>
  <c r="B214" i="12" s="1"/>
  <c r="H167" i="11"/>
  <c r="I46" i="11"/>
  <c r="B166" i="11"/>
  <c r="B171" i="11" s="1"/>
  <c r="B172" i="11" s="1"/>
  <c r="C172" i="11" s="1"/>
  <c r="C66" i="11"/>
  <c r="D13" i="15"/>
  <c r="D3" i="16"/>
  <c r="C66" i="9"/>
  <c r="B166" i="9"/>
  <c r="B171" i="9" s="1"/>
  <c r="B172" i="9" s="1"/>
  <c r="C172" i="9" s="1"/>
  <c r="F167" i="9"/>
  <c r="G46" i="9"/>
  <c r="B182" i="9"/>
  <c r="H166" i="9"/>
  <c r="H171" i="9" s="1"/>
  <c r="H172" i="9" s="1"/>
  <c r="I66" i="9"/>
  <c r="G66" i="9"/>
  <c r="F166" i="9"/>
  <c r="F171" i="9" s="1"/>
  <c r="F172" i="9" s="1"/>
  <c r="F16" i="9"/>
  <c r="G15" i="9"/>
  <c r="E66" i="9"/>
  <c r="D166" i="9"/>
  <c r="H167" i="9"/>
  <c r="I46" i="9"/>
  <c r="E46" i="9"/>
  <c r="D171" i="9"/>
  <c r="D172" i="9" s="1"/>
  <c r="C46" i="9"/>
  <c r="F92" i="14"/>
  <c r="B182" i="14"/>
  <c r="B183" i="14" s="1"/>
  <c r="D77" i="14"/>
  <c r="F60" i="14"/>
  <c r="H77" i="14"/>
  <c r="D60" i="14"/>
  <c r="D172" i="14"/>
  <c r="F77" i="14"/>
  <c r="F172" i="14"/>
  <c r="H60" i="14"/>
  <c r="H172" i="14"/>
  <c r="F60" i="13"/>
  <c r="H77" i="13"/>
  <c r="B182" i="13"/>
  <c r="B183" i="13" s="1"/>
  <c r="D60" i="13"/>
  <c r="D77" i="13"/>
  <c r="D172" i="13"/>
  <c r="H60" i="13"/>
  <c r="F77" i="13"/>
  <c r="B92" i="13"/>
  <c r="B195" i="13"/>
  <c r="B157" i="14"/>
  <c r="B182" i="12"/>
  <c r="F60" i="12"/>
  <c r="G60" i="12" s="1"/>
  <c r="B195" i="12"/>
  <c r="B196" i="12" s="1"/>
  <c r="C196" i="12" s="1"/>
  <c r="D92" i="12"/>
  <c r="E92" i="12" s="1"/>
  <c r="D60" i="12"/>
  <c r="E60" i="12" s="1"/>
  <c r="F77" i="12"/>
  <c r="G77" i="12" s="1"/>
  <c r="B77" i="12"/>
  <c r="C77" i="12" s="1"/>
  <c r="B178" i="12"/>
  <c r="F92" i="11"/>
  <c r="G92" i="11" s="1"/>
  <c r="F60" i="11"/>
  <c r="G60" i="11" s="1"/>
  <c r="B195" i="11"/>
  <c r="D60" i="11"/>
  <c r="E60" i="11" s="1"/>
  <c r="D77" i="11"/>
  <c r="E77" i="11" s="1"/>
  <c r="B92" i="11"/>
  <c r="C92" i="11" s="1"/>
  <c r="D132" i="11"/>
  <c r="D145" i="11" s="1"/>
  <c r="H122" i="11"/>
  <c r="H121" i="12" s="1"/>
  <c r="H122" i="12" s="1"/>
  <c r="H121" i="13" s="1"/>
  <c r="H122" i="13" s="1"/>
  <c r="F77" i="11"/>
  <c r="G77" i="11" s="1"/>
  <c r="B60" i="11"/>
  <c r="C60" i="11" s="1"/>
  <c r="B182" i="11"/>
  <c r="B183" i="11" s="1"/>
  <c r="B16" i="9"/>
  <c r="F13" i="13"/>
  <c r="F3" i="14"/>
  <c r="B157" i="13"/>
  <c r="B214" i="13" s="1"/>
  <c r="B178" i="13"/>
  <c r="B190" i="13"/>
  <c r="B191" i="13" s="1"/>
  <c r="D13" i="12"/>
  <c r="B190" i="11"/>
  <c r="B191" i="11" s="1"/>
  <c r="B157" i="11"/>
  <c r="B214" i="11" s="1"/>
  <c r="D13" i="11"/>
  <c r="B195" i="14"/>
  <c r="B214" i="14"/>
  <c r="B77" i="14"/>
  <c r="B205" i="13"/>
  <c r="C205" i="13" s="1"/>
  <c r="F92" i="13"/>
  <c r="B77" i="13"/>
  <c r="B178" i="14"/>
  <c r="C183" i="14" s="1"/>
  <c r="B60" i="12"/>
  <c r="C60" i="12" s="1"/>
  <c r="B205" i="12"/>
  <c r="C205" i="12" s="1"/>
  <c r="F13" i="12"/>
  <c r="H60" i="11"/>
  <c r="I60" i="11" s="1"/>
  <c r="B77" i="11"/>
  <c r="C77" i="11" s="1"/>
  <c r="B205" i="11"/>
  <c r="C205" i="11" s="1"/>
  <c r="H77" i="11"/>
  <c r="I77" i="11" s="1"/>
  <c r="F77" i="9"/>
  <c r="H144" i="9"/>
  <c r="B191" i="9"/>
  <c r="H77" i="9"/>
  <c r="I77" i="9" s="1"/>
  <c r="B195" i="9"/>
  <c r="H3" i="12"/>
  <c r="H13" i="12" s="1"/>
  <c r="B137" i="11"/>
  <c r="B138" i="11" s="1"/>
  <c r="B137" i="12" s="1"/>
  <c r="B138" i="12" s="1"/>
  <c r="F131" i="11"/>
  <c r="F132" i="11" s="1"/>
  <c r="F145" i="11" s="1"/>
  <c r="D92" i="9"/>
  <c r="E92" i="9" s="1"/>
  <c r="H16" i="9"/>
  <c r="D146" i="9"/>
  <c r="D137" i="11"/>
  <c r="D138" i="11" s="1"/>
  <c r="D146" i="11" s="1"/>
  <c r="F143" i="9"/>
  <c r="F96" i="11"/>
  <c r="F103" i="11" s="1"/>
  <c r="F109" i="11" s="1"/>
  <c r="B145" i="9"/>
  <c r="B131" i="11"/>
  <c r="B132" i="11" s="1"/>
  <c r="B131" i="12" s="1"/>
  <c r="B132" i="12" s="1"/>
  <c r="F121" i="11"/>
  <c r="F122" i="11" s="1"/>
  <c r="F121" i="12" s="1"/>
  <c r="F122" i="12" s="1"/>
  <c r="F144" i="9"/>
  <c r="H96" i="12"/>
  <c r="H103" i="12" s="1"/>
  <c r="H109" i="11"/>
  <c r="I109" i="11" s="1"/>
  <c r="F92" i="9"/>
  <c r="G92" i="9" s="1"/>
  <c r="B213" i="9"/>
  <c r="B215" i="9" s="1"/>
  <c r="C215" i="9" s="1"/>
  <c r="H109" i="9"/>
  <c r="I109" i="9" s="1"/>
  <c r="D60" i="9"/>
  <c r="E60" i="9" s="1"/>
  <c r="H131" i="11"/>
  <c r="H132" i="11" s="1"/>
  <c r="H145" i="11" s="1"/>
  <c r="H60" i="9"/>
  <c r="I60" i="9" s="1"/>
  <c r="D13" i="13"/>
  <c r="D13" i="14"/>
  <c r="B77" i="9"/>
  <c r="C77" i="9" s="1"/>
  <c r="D131" i="12"/>
  <c r="D132" i="12" s="1"/>
  <c r="D16" i="9"/>
  <c r="D77" i="9"/>
  <c r="E77" i="9" s="1"/>
  <c r="B144" i="9"/>
  <c r="B121" i="11"/>
  <c r="B122" i="11" s="1"/>
  <c r="B60" i="9"/>
  <c r="C60" i="9" s="1"/>
  <c r="F60" i="9"/>
  <c r="G60" i="9" s="1"/>
  <c r="H92" i="9"/>
  <c r="I92" i="9" s="1"/>
  <c r="D121" i="11"/>
  <c r="D122" i="11" s="1"/>
  <c r="D144" i="9"/>
  <c r="H137" i="11"/>
  <c r="H138" i="11" s="1"/>
  <c r="H146" i="9"/>
  <c r="B205" i="9"/>
  <c r="C205" i="9" s="1"/>
  <c r="D145" i="9"/>
  <c r="D96" i="11"/>
  <c r="D103" i="11" s="1"/>
  <c r="D109" i="9"/>
  <c r="E109" i="9" s="1"/>
  <c r="F137" i="11"/>
  <c r="F138" i="11" s="1"/>
  <c r="B13" i="11"/>
  <c r="F13" i="11"/>
  <c r="C205" i="14"/>
  <c r="B191" i="14"/>
  <c r="B172" i="14"/>
  <c r="C172" i="14" s="1"/>
  <c r="B172" i="13"/>
  <c r="C172" i="13" s="1"/>
  <c r="B172" i="12"/>
  <c r="C172" i="12" s="1"/>
  <c r="B96" i="11"/>
  <c r="B103" i="11" s="1"/>
  <c r="B109" i="11" s="1"/>
  <c r="C109" i="11" s="1"/>
  <c r="B92" i="9"/>
  <c r="C92" i="9" s="1"/>
  <c r="B143" i="9"/>
  <c r="D171" i="12" l="1"/>
  <c r="D172" i="12" s="1"/>
  <c r="H171" i="12"/>
  <c r="H172" i="12" s="1"/>
  <c r="C183" i="13"/>
  <c r="H171" i="11"/>
  <c r="H172" i="11" s="1"/>
  <c r="B183" i="12"/>
  <c r="C183" i="12" s="1"/>
  <c r="H144" i="11"/>
  <c r="F79" i="9"/>
  <c r="G79" i="9" s="1"/>
  <c r="G77" i="9"/>
  <c r="D13" i="16"/>
  <c r="D3" i="17"/>
  <c r="H62" i="9"/>
  <c r="I62" i="9" s="1"/>
  <c r="B196" i="13"/>
  <c r="C196" i="13" s="1"/>
  <c r="B196" i="11"/>
  <c r="C196" i="11" s="1"/>
  <c r="F143" i="11"/>
  <c r="G109" i="11"/>
  <c r="H172" i="13"/>
  <c r="F172" i="12"/>
  <c r="B196" i="9"/>
  <c r="C196" i="9" s="1"/>
  <c r="F13" i="14"/>
  <c r="F3" i="15"/>
  <c r="D94" i="9"/>
  <c r="H79" i="9"/>
  <c r="H78" i="11" s="1"/>
  <c r="I78" i="11" s="1"/>
  <c r="F78" i="11"/>
  <c r="F106" i="9"/>
  <c r="D137" i="12"/>
  <c r="D138" i="12" s="1"/>
  <c r="D137" i="13" s="1"/>
  <c r="D138" i="13" s="1"/>
  <c r="H3" i="13"/>
  <c r="B183" i="9"/>
  <c r="C183" i="9" s="1"/>
  <c r="H121" i="14"/>
  <c r="H122" i="14" s="1"/>
  <c r="H144" i="13"/>
  <c r="H144" i="12"/>
  <c r="F144" i="11"/>
  <c r="F131" i="12"/>
  <c r="F132" i="12" s="1"/>
  <c r="F145" i="12" s="1"/>
  <c r="B96" i="12"/>
  <c r="B103" i="12" s="1"/>
  <c r="B146" i="12"/>
  <c r="B137" i="13"/>
  <c r="B138" i="13" s="1"/>
  <c r="B146" i="13" s="1"/>
  <c r="B146" i="11"/>
  <c r="D108" i="9"/>
  <c r="E108" i="9" s="1"/>
  <c r="H131" i="12"/>
  <c r="H132" i="12" s="1"/>
  <c r="H131" i="13" s="1"/>
  <c r="H132" i="13" s="1"/>
  <c r="F96" i="12"/>
  <c r="F103" i="12" s="1"/>
  <c r="F96" i="13" s="1"/>
  <c r="F103" i="13" s="1"/>
  <c r="F96" i="14" s="1"/>
  <c r="F103" i="14" s="1"/>
  <c r="B145" i="11"/>
  <c r="H109" i="12"/>
  <c r="I109" i="12" s="1"/>
  <c r="H96" i="13"/>
  <c r="H103" i="13" s="1"/>
  <c r="D62" i="9"/>
  <c r="E62" i="9" s="1"/>
  <c r="F94" i="9"/>
  <c r="G94" i="9" s="1"/>
  <c r="H143" i="9"/>
  <c r="H143" i="11"/>
  <c r="C183" i="11"/>
  <c r="D109" i="11"/>
  <c r="E109" i="11" s="1"/>
  <c r="D96" i="12"/>
  <c r="D103" i="12" s="1"/>
  <c r="H94" i="9"/>
  <c r="I94" i="9" s="1"/>
  <c r="B62" i="9"/>
  <c r="C62" i="9" s="1"/>
  <c r="B144" i="11"/>
  <c r="B121" i="12"/>
  <c r="B122" i="12" s="1"/>
  <c r="B145" i="12"/>
  <c r="B131" i="13"/>
  <c r="B132" i="13" s="1"/>
  <c r="B3" i="14"/>
  <c r="B3" i="15" s="1"/>
  <c r="B13" i="12"/>
  <c r="H61" i="11"/>
  <c r="I61" i="11" s="1"/>
  <c r="H105" i="9"/>
  <c r="I105" i="9" s="1"/>
  <c r="D131" i="13"/>
  <c r="D132" i="13" s="1"/>
  <c r="D145" i="12"/>
  <c r="F146" i="11"/>
  <c r="F137" i="12"/>
  <c r="F138" i="12" s="1"/>
  <c r="F62" i="9"/>
  <c r="G62" i="9" s="1"/>
  <c r="D79" i="9"/>
  <c r="E79" i="9" s="1"/>
  <c r="B79" i="9"/>
  <c r="C79" i="9" s="1"/>
  <c r="F144" i="12"/>
  <c r="F121" i="13"/>
  <c r="F122" i="13" s="1"/>
  <c r="D143" i="9"/>
  <c r="H137" i="12"/>
  <c r="H138" i="12" s="1"/>
  <c r="H146" i="11"/>
  <c r="D121" i="12"/>
  <c r="D122" i="12" s="1"/>
  <c r="D144" i="11"/>
  <c r="B196" i="14"/>
  <c r="C196" i="14" s="1"/>
  <c r="B94" i="9"/>
  <c r="B143" i="11"/>
  <c r="F79" i="11" l="1"/>
  <c r="G78" i="11"/>
  <c r="H106" i="9"/>
  <c r="I79" i="9"/>
  <c r="D13" i="17"/>
  <c r="D3" i="18"/>
  <c r="D93" i="11"/>
  <c r="E94" i="9"/>
  <c r="F13" i="15"/>
  <c r="F3" i="16"/>
  <c r="B108" i="9"/>
  <c r="C94" i="9"/>
  <c r="F141" i="9"/>
  <c r="G106" i="9"/>
  <c r="B13" i="15"/>
  <c r="B3" i="16"/>
  <c r="F109" i="12"/>
  <c r="F109" i="14"/>
  <c r="F96" i="15"/>
  <c r="F103" i="15" s="1"/>
  <c r="H144" i="14"/>
  <c r="H121" i="15"/>
  <c r="H122" i="15" s="1"/>
  <c r="H13" i="13"/>
  <c r="H3" i="14"/>
  <c r="D146" i="12"/>
  <c r="F78" i="12"/>
  <c r="G78" i="12" s="1"/>
  <c r="B137" i="14"/>
  <c r="B138" i="14" s="1"/>
  <c r="F131" i="13"/>
  <c r="F132" i="13" s="1"/>
  <c r="F131" i="14" s="1"/>
  <c r="F132" i="14" s="1"/>
  <c r="F109" i="13"/>
  <c r="G109" i="13" s="1"/>
  <c r="H145" i="12"/>
  <c r="D142" i="9"/>
  <c r="F93" i="11"/>
  <c r="G93" i="11" s="1"/>
  <c r="F108" i="9"/>
  <c r="G108" i="9" s="1"/>
  <c r="D61" i="11"/>
  <c r="E61" i="11" s="1"/>
  <c r="D105" i="9"/>
  <c r="E105" i="9" s="1"/>
  <c r="H109" i="13"/>
  <c r="I109" i="13" s="1"/>
  <c r="H96" i="14"/>
  <c r="H103" i="14" s="1"/>
  <c r="H79" i="11"/>
  <c r="I79" i="11" s="1"/>
  <c r="H143" i="12"/>
  <c r="D131" i="14"/>
  <c r="D132" i="14" s="1"/>
  <c r="D145" i="13"/>
  <c r="D96" i="13"/>
  <c r="D103" i="13" s="1"/>
  <c r="D109" i="12"/>
  <c r="E109" i="12" s="1"/>
  <c r="B13" i="14"/>
  <c r="B13" i="13"/>
  <c r="B61" i="11"/>
  <c r="C61" i="11" s="1"/>
  <c r="B105" i="9"/>
  <c r="C105" i="9" s="1"/>
  <c r="H137" i="13"/>
  <c r="H138" i="13" s="1"/>
  <c r="H146" i="12"/>
  <c r="B106" i="9"/>
  <c r="C106" i="9" s="1"/>
  <c r="B78" i="11"/>
  <c r="C78" i="11" s="1"/>
  <c r="H131" i="14"/>
  <c r="H132" i="14" s="1"/>
  <c r="H145" i="13"/>
  <c r="D121" i="13"/>
  <c r="D122" i="13" s="1"/>
  <c r="D144" i="12"/>
  <c r="B131" i="14"/>
  <c r="B132" i="14" s="1"/>
  <c r="B145" i="13"/>
  <c r="H108" i="9"/>
  <c r="I108" i="9" s="1"/>
  <c r="H93" i="11"/>
  <c r="I93" i="11" s="1"/>
  <c r="H62" i="11"/>
  <c r="I62" i="11" s="1"/>
  <c r="D143" i="11"/>
  <c r="D137" i="14"/>
  <c r="D138" i="14" s="1"/>
  <c r="D146" i="13"/>
  <c r="F144" i="13"/>
  <c r="F121" i="14"/>
  <c r="F122" i="14" s="1"/>
  <c r="D78" i="11"/>
  <c r="E78" i="11" s="1"/>
  <c r="D106" i="9"/>
  <c r="E106" i="9" s="1"/>
  <c r="F61" i="11"/>
  <c r="G61" i="11" s="1"/>
  <c r="F105" i="9"/>
  <c r="G105" i="9" s="1"/>
  <c r="F146" i="12"/>
  <c r="F137" i="13"/>
  <c r="F138" i="13" s="1"/>
  <c r="H140" i="9"/>
  <c r="H107" i="9"/>
  <c r="I107" i="9" s="1"/>
  <c r="B121" i="13"/>
  <c r="B122" i="13" s="1"/>
  <c r="B144" i="12"/>
  <c r="B93" i="11"/>
  <c r="C93" i="11" s="1"/>
  <c r="B109" i="12"/>
  <c r="C109" i="12" s="1"/>
  <c r="B96" i="13"/>
  <c r="B142" i="9" l="1"/>
  <c r="C108" i="9"/>
  <c r="D94" i="11"/>
  <c r="E93" i="11"/>
  <c r="D13" i="18"/>
  <c r="D3" i="19"/>
  <c r="D13" i="19" s="1"/>
  <c r="B13" i="16"/>
  <c r="B3" i="17"/>
  <c r="F13" i="16"/>
  <c r="F3" i="17"/>
  <c r="I106" i="9"/>
  <c r="H141" i="9"/>
  <c r="H144" i="15"/>
  <c r="H121" i="16"/>
  <c r="H122" i="16" s="1"/>
  <c r="G79" i="11"/>
  <c r="F106" i="11"/>
  <c r="F109" i="15"/>
  <c r="G109" i="15" s="1"/>
  <c r="F96" i="16"/>
  <c r="F103" i="16" s="1"/>
  <c r="F143" i="14"/>
  <c r="G109" i="14"/>
  <c r="F143" i="12"/>
  <c r="G109" i="12"/>
  <c r="B145" i="14"/>
  <c r="B131" i="15"/>
  <c r="B132" i="15" s="1"/>
  <c r="H13" i="14"/>
  <c r="H3" i="15"/>
  <c r="F144" i="14"/>
  <c r="F121" i="15"/>
  <c r="F122" i="15" s="1"/>
  <c r="H145" i="14"/>
  <c r="H131" i="15"/>
  <c r="H132" i="15" s="1"/>
  <c r="D145" i="14"/>
  <c r="D131" i="15"/>
  <c r="D132" i="15" s="1"/>
  <c r="F145" i="14"/>
  <c r="F131" i="15"/>
  <c r="F132" i="15" s="1"/>
  <c r="D146" i="14"/>
  <c r="D137" i="15"/>
  <c r="D138" i="15" s="1"/>
  <c r="H109" i="14"/>
  <c r="H96" i="15"/>
  <c r="H103" i="15" s="1"/>
  <c r="B146" i="14"/>
  <c r="B137" i="15"/>
  <c r="B138" i="15" s="1"/>
  <c r="F79" i="12"/>
  <c r="G79" i="12" s="1"/>
  <c r="F145" i="13"/>
  <c r="F143" i="13"/>
  <c r="D62" i="11"/>
  <c r="E62" i="11" s="1"/>
  <c r="H143" i="13"/>
  <c r="F142" i="9"/>
  <c r="H78" i="12"/>
  <c r="I78" i="12" s="1"/>
  <c r="H106" i="11"/>
  <c r="I106" i="11" s="1"/>
  <c r="D140" i="9"/>
  <c r="F94" i="11"/>
  <c r="G94" i="11" s="1"/>
  <c r="F146" i="13"/>
  <c r="F137" i="14"/>
  <c r="F138" i="14" s="1"/>
  <c r="F62" i="11"/>
  <c r="G62" i="11" s="1"/>
  <c r="H137" i="14"/>
  <c r="H138" i="14" s="1"/>
  <c r="H146" i="13"/>
  <c r="H61" i="12"/>
  <c r="I61" i="12" s="1"/>
  <c r="H105" i="11"/>
  <c r="I105" i="11" s="1"/>
  <c r="H94" i="11"/>
  <c r="I94" i="11" s="1"/>
  <c r="B141" i="9"/>
  <c r="B147" i="9" s="1"/>
  <c r="B153" i="9" s="1"/>
  <c r="B107" i="9"/>
  <c r="C107" i="9" s="1"/>
  <c r="B140" i="9"/>
  <c r="D141" i="9"/>
  <c r="D107" i="9"/>
  <c r="E107" i="9" s="1"/>
  <c r="D143" i="12"/>
  <c r="B79" i="11"/>
  <c r="C79" i="11" s="1"/>
  <c r="H110" i="9"/>
  <c r="I110" i="9" s="1"/>
  <c r="B144" i="13"/>
  <c r="B121" i="14"/>
  <c r="B122" i="14" s="1"/>
  <c r="F140" i="9"/>
  <c r="F107" i="9"/>
  <c r="G107" i="9" s="1"/>
  <c r="D79" i="11"/>
  <c r="E79" i="11" s="1"/>
  <c r="H142" i="9"/>
  <c r="D121" i="14"/>
  <c r="D122" i="14" s="1"/>
  <c r="D144" i="13"/>
  <c r="B62" i="11"/>
  <c r="C62" i="11" s="1"/>
  <c r="D109" i="13"/>
  <c r="E109" i="13" s="1"/>
  <c r="D96" i="14"/>
  <c r="D103" i="14" s="1"/>
  <c r="B94" i="11"/>
  <c r="C94" i="11" s="1"/>
  <c r="B213" i="11"/>
  <c r="B215" i="11" s="1"/>
  <c r="C215" i="11" s="1"/>
  <c r="B103" i="13"/>
  <c r="B143" i="12"/>
  <c r="B145" i="15" l="1"/>
  <c r="B131" i="16"/>
  <c r="B132" i="16" s="1"/>
  <c r="F145" i="15"/>
  <c r="F131" i="16"/>
  <c r="F132" i="16" s="1"/>
  <c r="F13" i="17"/>
  <c r="F3" i="18"/>
  <c r="B13" i="17"/>
  <c r="B3" i="18"/>
  <c r="B146" i="15"/>
  <c r="B137" i="16"/>
  <c r="B138" i="16" s="1"/>
  <c r="F144" i="15"/>
  <c r="F121" i="16"/>
  <c r="F122" i="16" s="1"/>
  <c r="D145" i="15"/>
  <c r="D131" i="16"/>
  <c r="D132" i="16" s="1"/>
  <c r="G106" i="11"/>
  <c r="F141" i="11"/>
  <c r="H145" i="15"/>
  <c r="H131" i="16"/>
  <c r="H132" i="16" s="1"/>
  <c r="H147" i="9"/>
  <c r="F143" i="15"/>
  <c r="E94" i="11"/>
  <c r="D108" i="11"/>
  <c r="D93" i="12"/>
  <c r="H13" i="15"/>
  <c r="H3" i="16"/>
  <c r="H144" i="16"/>
  <c r="H121" i="17"/>
  <c r="H122" i="17" s="1"/>
  <c r="D146" i="15"/>
  <c r="D137" i="16"/>
  <c r="D138" i="16" s="1"/>
  <c r="H143" i="14"/>
  <c r="I109" i="14"/>
  <c r="H109" i="15"/>
  <c r="I109" i="15" s="1"/>
  <c r="H96" i="16"/>
  <c r="H103" i="16" s="1"/>
  <c r="F109" i="16"/>
  <c r="F96" i="17"/>
  <c r="F103" i="17" s="1"/>
  <c r="D109" i="14"/>
  <c r="D96" i="15"/>
  <c r="D103" i="15" s="1"/>
  <c r="F146" i="14"/>
  <c r="F137" i="15"/>
  <c r="F138" i="15" s="1"/>
  <c r="D144" i="14"/>
  <c r="D121" i="15"/>
  <c r="D122" i="15" s="1"/>
  <c r="B144" i="14"/>
  <c r="B121" i="15"/>
  <c r="B122" i="15" s="1"/>
  <c r="H146" i="14"/>
  <c r="H137" i="15"/>
  <c r="H138" i="15" s="1"/>
  <c r="F78" i="13"/>
  <c r="G78" i="13" s="1"/>
  <c r="F106" i="12"/>
  <c r="G106" i="12" s="1"/>
  <c r="B110" i="9"/>
  <c r="C110" i="9" s="1"/>
  <c r="F147" i="9"/>
  <c r="D147" i="9"/>
  <c r="C153" i="9"/>
  <c r="F93" i="12"/>
  <c r="G93" i="12" s="1"/>
  <c r="F108" i="11"/>
  <c r="G108" i="11" s="1"/>
  <c r="H141" i="11"/>
  <c r="D61" i="12"/>
  <c r="E61" i="12" s="1"/>
  <c r="D105" i="11"/>
  <c r="E105" i="11" s="1"/>
  <c r="H79" i="12"/>
  <c r="I79" i="12" s="1"/>
  <c r="H140" i="11"/>
  <c r="H107" i="11"/>
  <c r="I107" i="11" s="1"/>
  <c r="D143" i="13"/>
  <c r="F110" i="9"/>
  <c r="G110" i="9" s="1"/>
  <c r="D110" i="9"/>
  <c r="E110" i="9" s="1"/>
  <c r="F61" i="12"/>
  <c r="G61" i="12" s="1"/>
  <c r="F105" i="11"/>
  <c r="G105" i="11" s="1"/>
  <c r="B61" i="12"/>
  <c r="C61" i="12" s="1"/>
  <c r="B105" i="11"/>
  <c r="C105" i="11" s="1"/>
  <c r="D78" i="12"/>
  <c r="E78" i="12" s="1"/>
  <c r="D106" i="11"/>
  <c r="E106" i="11" s="1"/>
  <c r="B106" i="11"/>
  <c r="C106" i="11" s="1"/>
  <c r="B78" i="12"/>
  <c r="C78" i="12" s="1"/>
  <c r="H108" i="11"/>
  <c r="I108" i="11" s="1"/>
  <c r="H93" i="12"/>
  <c r="I93" i="12" s="1"/>
  <c r="H62" i="12"/>
  <c r="I62" i="12" s="1"/>
  <c r="B93" i="12"/>
  <c r="C93" i="12" s="1"/>
  <c r="B108" i="11"/>
  <c r="C108" i="11" s="1"/>
  <c r="B109" i="13"/>
  <c r="C109" i="13" s="1"/>
  <c r="B96" i="14"/>
  <c r="F144" i="16" l="1"/>
  <c r="F121" i="17"/>
  <c r="F122" i="17" s="1"/>
  <c r="E93" i="12"/>
  <c r="D94" i="12"/>
  <c r="D144" i="15"/>
  <c r="D121" i="16"/>
  <c r="D122" i="16" s="1"/>
  <c r="D146" i="16"/>
  <c r="D137" i="17"/>
  <c r="D138" i="17" s="1"/>
  <c r="B13" i="18"/>
  <c r="B3" i="19"/>
  <c r="B13" i="19" s="1"/>
  <c r="B144" i="15"/>
  <c r="B121" i="16"/>
  <c r="B122" i="16" s="1"/>
  <c r="F13" i="18"/>
  <c r="F3" i="19"/>
  <c r="F13" i="19" s="1"/>
  <c r="F145" i="16"/>
  <c r="F131" i="17"/>
  <c r="F132" i="17" s="1"/>
  <c r="E108" i="11"/>
  <c r="D142" i="11"/>
  <c r="F146" i="15"/>
  <c r="F137" i="16"/>
  <c r="F138" i="16" s="1"/>
  <c r="H144" i="17"/>
  <c r="H121" i="18"/>
  <c r="H122" i="18" s="1"/>
  <c r="D145" i="16"/>
  <c r="D131" i="17"/>
  <c r="D132" i="17" s="1"/>
  <c r="B145" i="16"/>
  <c r="B131" i="17"/>
  <c r="B132" i="17" s="1"/>
  <c r="H143" i="15"/>
  <c r="B146" i="16"/>
  <c r="B137" i="17"/>
  <c r="B138" i="17" s="1"/>
  <c r="H146" i="15"/>
  <c r="H137" i="16"/>
  <c r="H138" i="16" s="1"/>
  <c r="H145" i="16"/>
  <c r="H131" i="17"/>
  <c r="H132" i="17" s="1"/>
  <c r="H3" i="17"/>
  <c r="H13" i="16"/>
  <c r="G109" i="16"/>
  <c r="F143" i="16"/>
  <c r="H109" i="16"/>
  <c r="H96" i="17"/>
  <c r="H103" i="17" s="1"/>
  <c r="D109" i="15"/>
  <c r="E109" i="15" s="1"/>
  <c r="D96" i="16"/>
  <c r="D103" i="16" s="1"/>
  <c r="D143" i="14"/>
  <c r="E109" i="14"/>
  <c r="F109" i="17"/>
  <c r="F96" i="18"/>
  <c r="F103" i="18" s="1"/>
  <c r="F141" i="12"/>
  <c r="F79" i="13"/>
  <c r="G79" i="13" s="1"/>
  <c r="D140" i="11"/>
  <c r="D62" i="12"/>
  <c r="E62" i="12" s="1"/>
  <c r="H78" i="13"/>
  <c r="I78" i="13" s="1"/>
  <c r="H106" i="12"/>
  <c r="I106" i="12" s="1"/>
  <c r="F142" i="11"/>
  <c r="F94" i="12"/>
  <c r="G94" i="12" s="1"/>
  <c r="H142" i="11"/>
  <c r="H147" i="11" s="1"/>
  <c r="H61" i="13"/>
  <c r="I61" i="13" s="1"/>
  <c r="H105" i="12"/>
  <c r="I105" i="12" s="1"/>
  <c r="B79" i="12"/>
  <c r="C79" i="12" s="1"/>
  <c r="B107" i="11"/>
  <c r="C107" i="11" s="1"/>
  <c r="B140" i="11"/>
  <c r="F140" i="11"/>
  <c r="F107" i="11"/>
  <c r="G107" i="11" s="1"/>
  <c r="H110" i="11"/>
  <c r="I110" i="11" s="1"/>
  <c r="B141" i="11"/>
  <c r="D141" i="11"/>
  <c r="D107" i="11"/>
  <c r="E107" i="11" s="1"/>
  <c r="F62" i="12"/>
  <c r="G62" i="12" s="1"/>
  <c r="H94" i="12"/>
  <c r="I94" i="12" s="1"/>
  <c r="D79" i="12"/>
  <c r="E79" i="12" s="1"/>
  <c r="B62" i="12"/>
  <c r="C62" i="12" s="1"/>
  <c r="B142" i="11"/>
  <c r="B94" i="12"/>
  <c r="C94" i="12" s="1"/>
  <c r="B213" i="12"/>
  <c r="B215" i="12" s="1"/>
  <c r="C215" i="12" s="1"/>
  <c r="B143" i="13"/>
  <c r="B103" i="14"/>
  <c r="D145" i="17" l="1"/>
  <c r="D131" i="18"/>
  <c r="D132" i="18" s="1"/>
  <c r="B144" i="16"/>
  <c r="B121" i="17"/>
  <c r="B122" i="17" s="1"/>
  <c r="D143" i="15"/>
  <c r="F146" i="16"/>
  <c r="F137" i="17"/>
  <c r="F138" i="17" s="1"/>
  <c r="D146" i="17"/>
  <c r="D137" i="18"/>
  <c r="D138" i="18" s="1"/>
  <c r="D144" i="16"/>
  <c r="D121" i="17"/>
  <c r="D122" i="17" s="1"/>
  <c r="B146" i="17"/>
  <c r="B137" i="18"/>
  <c r="B138" i="18" s="1"/>
  <c r="F145" i="17"/>
  <c r="F131" i="18"/>
  <c r="F132" i="18" s="1"/>
  <c r="E94" i="12"/>
  <c r="D108" i="12"/>
  <c r="D93" i="13"/>
  <c r="H13" i="17"/>
  <c r="H3" i="18"/>
  <c r="H144" i="18"/>
  <c r="H121" i="19"/>
  <c r="H122" i="19" s="1"/>
  <c r="H144" i="19" s="1"/>
  <c r="H145" i="17"/>
  <c r="H131" i="18"/>
  <c r="H132" i="18" s="1"/>
  <c r="H146" i="16"/>
  <c r="H137" i="17"/>
  <c r="H138" i="17" s="1"/>
  <c r="B145" i="17"/>
  <c r="B131" i="18"/>
  <c r="B132" i="18" s="1"/>
  <c r="F144" i="17"/>
  <c r="F121" i="18"/>
  <c r="F122" i="18" s="1"/>
  <c r="F109" i="18"/>
  <c r="G109" i="18" s="1"/>
  <c r="F96" i="19"/>
  <c r="F103" i="19" s="1"/>
  <c r="F109" i="19" s="1"/>
  <c r="G109" i="19" s="1"/>
  <c r="G109" i="17"/>
  <c r="F143" i="17"/>
  <c r="D109" i="16"/>
  <c r="D96" i="17"/>
  <c r="D103" i="17" s="1"/>
  <c r="H109" i="17"/>
  <c r="H96" i="18"/>
  <c r="H103" i="18" s="1"/>
  <c r="H143" i="16"/>
  <c r="I109" i="16"/>
  <c r="D147" i="11"/>
  <c r="C110" i="11"/>
  <c r="B109" i="14"/>
  <c r="C109" i="14" s="1"/>
  <c r="B96" i="15"/>
  <c r="F106" i="13"/>
  <c r="G106" i="13" s="1"/>
  <c r="F78" i="14"/>
  <c r="G78" i="14" s="1"/>
  <c r="F147" i="11"/>
  <c r="D61" i="13"/>
  <c r="E61" i="13" s="1"/>
  <c r="D105" i="12"/>
  <c r="E105" i="12" s="1"/>
  <c r="F93" i="13"/>
  <c r="G93" i="13" s="1"/>
  <c r="F108" i="12"/>
  <c r="G108" i="12" s="1"/>
  <c r="H141" i="12"/>
  <c r="H79" i="13"/>
  <c r="I79" i="13" s="1"/>
  <c r="H93" i="13"/>
  <c r="I93" i="13" s="1"/>
  <c r="H108" i="12"/>
  <c r="I108" i="12" s="1"/>
  <c r="H140" i="12"/>
  <c r="H107" i="12"/>
  <c r="I107" i="12" s="1"/>
  <c r="B61" i="13"/>
  <c r="C61" i="13" s="1"/>
  <c r="B105" i="12"/>
  <c r="C105" i="12" s="1"/>
  <c r="D110" i="11"/>
  <c r="E110" i="11" s="1"/>
  <c r="F110" i="11"/>
  <c r="G110" i="11" s="1"/>
  <c r="B147" i="11"/>
  <c r="B153" i="11" s="1"/>
  <c r="C153" i="11" s="1"/>
  <c r="B78" i="13"/>
  <c r="C78" i="13" s="1"/>
  <c r="B106" i="12"/>
  <c r="C106" i="12" s="1"/>
  <c r="H62" i="13"/>
  <c r="I62" i="13" s="1"/>
  <c r="D78" i="13"/>
  <c r="E78" i="13" s="1"/>
  <c r="D106" i="12"/>
  <c r="E106" i="12" s="1"/>
  <c r="F61" i="13"/>
  <c r="G61" i="13" s="1"/>
  <c r="F105" i="12"/>
  <c r="G105" i="12" s="1"/>
  <c r="B93" i="13"/>
  <c r="C93" i="13" s="1"/>
  <c r="B108" i="12"/>
  <c r="C108" i="12" s="1"/>
  <c r="D144" i="17" l="1"/>
  <c r="D121" i="18"/>
  <c r="D122" i="18" s="1"/>
  <c r="F144" i="18"/>
  <c r="F121" i="19"/>
  <c r="F122" i="19" s="1"/>
  <c r="F144" i="19" s="1"/>
  <c r="E93" i="13"/>
  <c r="D94" i="13"/>
  <c r="H13" i="18"/>
  <c r="H3" i="19"/>
  <c r="H13" i="19" s="1"/>
  <c r="F146" i="17"/>
  <c r="F137" i="18"/>
  <c r="F138" i="18" s="1"/>
  <c r="B143" i="14"/>
  <c r="E108" i="12"/>
  <c r="D142" i="12"/>
  <c r="D146" i="18"/>
  <c r="D137" i="19"/>
  <c r="D138" i="19" s="1"/>
  <c r="D146" i="19" s="1"/>
  <c r="B131" i="19"/>
  <c r="B132" i="19" s="1"/>
  <c r="B145" i="19" s="1"/>
  <c r="B145" i="18"/>
  <c r="B144" i="17"/>
  <c r="B121" i="18"/>
  <c r="B122" i="18" s="1"/>
  <c r="H145" i="18"/>
  <c r="H131" i="19"/>
  <c r="H132" i="19" s="1"/>
  <c r="H145" i="19" s="1"/>
  <c r="F145" i="18"/>
  <c r="F131" i="19"/>
  <c r="F132" i="19" s="1"/>
  <c r="F145" i="19" s="1"/>
  <c r="H146" i="17"/>
  <c r="H137" i="18"/>
  <c r="H138" i="18" s="1"/>
  <c r="D145" i="18"/>
  <c r="D131" i="19"/>
  <c r="D132" i="19" s="1"/>
  <c r="D145" i="19" s="1"/>
  <c r="B146" i="18"/>
  <c r="B137" i="19"/>
  <c r="B138" i="19" s="1"/>
  <c r="B146" i="19" s="1"/>
  <c r="H143" i="17"/>
  <c r="I109" i="17"/>
  <c r="H109" i="18"/>
  <c r="I109" i="18" s="1"/>
  <c r="H96" i="19"/>
  <c r="H103" i="19" s="1"/>
  <c r="H109" i="19" s="1"/>
  <c r="I109" i="19" s="1"/>
  <c r="D143" i="16"/>
  <c r="E109" i="16"/>
  <c r="D109" i="17"/>
  <c r="D96" i="18"/>
  <c r="D103" i="18" s="1"/>
  <c r="F143" i="19"/>
  <c r="F143" i="18"/>
  <c r="B109" i="15"/>
  <c r="C109" i="15" s="1"/>
  <c r="B96" i="16"/>
  <c r="B103" i="16" s="1"/>
  <c r="F79" i="14"/>
  <c r="F141" i="13"/>
  <c r="F94" i="13"/>
  <c r="G94" i="13" s="1"/>
  <c r="D140" i="12"/>
  <c r="D62" i="13"/>
  <c r="E62" i="13" s="1"/>
  <c r="H78" i="14"/>
  <c r="I78" i="14" s="1"/>
  <c r="H106" i="13"/>
  <c r="I106" i="13" s="1"/>
  <c r="F142" i="12"/>
  <c r="B141" i="12"/>
  <c r="B79" i="13"/>
  <c r="C79" i="13" s="1"/>
  <c r="B62" i="13"/>
  <c r="C62" i="13" s="1"/>
  <c r="H61" i="14"/>
  <c r="I61" i="14" s="1"/>
  <c r="H105" i="13"/>
  <c r="I105" i="13" s="1"/>
  <c r="D79" i="13"/>
  <c r="E79" i="13" s="1"/>
  <c r="H110" i="12"/>
  <c r="I110" i="12" s="1"/>
  <c r="H142" i="12"/>
  <c r="H147" i="12" s="1"/>
  <c r="D141" i="12"/>
  <c r="D107" i="12"/>
  <c r="E107" i="12" s="1"/>
  <c r="F140" i="12"/>
  <c r="F107" i="12"/>
  <c r="G107" i="12" s="1"/>
  <c r="F62" i="13"/>
  <c r="G62" i="13" s="1"/>
  <c r="B140" i="12"/>
  <c r="B107" i="12"/>
  <c r="C107" i="12" s="1"/>
  <c r="H94" i="13"/>
  <c r="I94" i="13" s="1"/>
  <c r="B142" i="12"/>
  <c r="B94" i="13"/>
  <c r="C94" i="13" s="1"/>
  <c r="B213" i="13"/>
  <c r="B215" i="13" s="1"/>
  <c r="C215" i="13" s="1"/>
  <c r="F146" i="18" l="1"/>
  <c r="F137" i="19"/>
  <c r="F138" i="19" s="1"/>
  <c r="F146" i="19" s="1"/>
  <c r="H137" i="19"/>
  <c r="H138" i="19" s="1"/>
  <c r="H146" i="19" s="1"/>
  <c r="H146" i="18"/>
  <c r="D144" i="18"/>
  <c r="D121" i="19"/>
  <c r="D122" i="19" s="1"/>
  <c r="D144" i="19" s="1"/>
  <c r="B144" i="18"/>
  <c r="B121" i="19"/>
  <c r="B122" i="19" s="1"/>
  <c r="B144" i="19" s="1"/>
  <c r="E94" i="13"/>
  <c r="D108" i="13"/>
  <c r="D93" i="14"/>
  <c r="F78" i="15"/>
  <c r="G78" i="15" s="1"/>
  <c r="G79" i="14"/>
  <c r="D143" i="17"/>
  <c r="E109" i="17"/>
  <c r="H143" i="18"/>
  <c r="D109" i="18"/>
  <c r="E109" i="18" s="1"/>
  <c r="D96" i="19"/>
  <c r="D103" i="19" s="1"/>
  <c r="D109" i="19" s="1"/>
  <c r="E109" i="19" s="1"/>
  <c r="H143" i="19"/>
  <c r="B143" i="15"/>
  <c r="B109" i="16"/>
  <c r="B96" i="17"/>
  <c r="B103" i="17" s="1"/>
  <c r="F106" i="14"/>
  <c r="G106" i="14" s="1"/>
  <c r="F147" i="12"/>
  <c r="D147" i="12"/>
  <c r="B110" i="12"/>
  <c r="C110" i="12" s="1"/>
  <c r="H79" i="14"/>
  <c r="D61" i="14"/>
  <c r="E61" i="14" s="1"/>
  <c r="D105" i="13"/>
  <c r="E105" i="13" s="1"/>
  <c r="F108" i="13"/>
  <c r="G108" i="13" s="1"/>
  <c r="F93" i="14"/>
  <c r="G93" i="14" s="1"/>
  <c r="B147" i="12"/>
  <c r="B153" i="12" s="1"/>
  <c r="C153" i="12" s="1"/>
  <c r="H141" i="13"/>
  <c r="D106" i="13"/>
  <c r="E106" i="13" s="1"/>
  <c r="D78" i="14"/>
  <c r="E78" i="14" s="1"/>
  <c r="H62" i="14"/>
  <c r="F61" i="14"/>
  <c r="G61" i="14" s="1"/>
  <c r="F105" i="13"/>
  <c r="G105" i="13" s="1"/>
  <c r="D110" i="12"/>
  <c r="E110" i="12" s="1"/>
  <c r="B78" i="14"/>
  <c r="C78" i="14" s="1"/>
  <c r="B106" i="13"/>
  <c r="C106" i="13" s="1"/>
  <c r="H93" i="14"/>
  <c r="I93" i="14" s="1"/>
  <c r="H108" i="13"/>
  <c r="I108" i="13" s="1"/>
  <c r="F110" i="12"/>
  <c r="G110" i="12" s="1"/>
  <c r="B61" i="14"/>
  <c r="C61" i="14" s="1"/>
  <c r="B105" i="13"/>
  <c r="C105" i="13" s="1"/>
  <c r="H140" i="13"/>
  <c r="H107" i="13"/>
  <c r="I107" i="13" s="1"/>
  <c r="B93" i="14"/>
  <c r="C93" i="14" s="1"/>
  <c r="B108" i="13"/>
  <c r="C108" i="13" s="1"/>
  <c r="F79" i="15" l="1"/>
  <c r="H78" i="15"/>
  <c r="I78" i="15" s="1"/>
  <c r="I79" i="14"/>
  <c r="E108" i="13"/>
  <c r="D142" i="13"/>
  <c r="E93" i="14"/>
  <c r="D94" i="14"/>
  <c r="G79" i="15"/>
  <c r="F78" i="16"/>
  <c r="H61" i="15"/>
  <c r="I61" i="15" s="1"/>
  <c r="I62" i="14"/>
  <c r="D143" i="19"/>
  <c r="D143" i="18"/>
  <c r="B109" i="17"/>
  <c r="B96" i="18"/>
  <c r="B103" i="18" s="1"/>
  <c r="C109" i="16"/>
  <c r="B143" i="16"/>
  <c r="F106" i="15"/>
  <c r="G106" i="15" s="1"/>
  <c r="H79" i="15"/>
  <c r="F141" i="14"/>
  <c r="D62" i="14"/>
  <c r="F142" i="13"/>
  <c r="F94" i="14"/>
  <c r="D140" i="13"/>
  <c r="H106" i="14"/>
  <c r="I106" i="14" s="1"/>
  <c r="F62" i="14"/>
  <c r="B141" i="13"/>
  <c r="D141" i="13"/>
  <c r="D107" i="13"/>
  <c r="E107" i="13" s="1"/>
  <c r="B62" i="14"/>
  <c r="H142" i="13"/>
  <c r="H147" i="13" s="1"/>
  <c r="B79" i="14"/>
  <c r="H105" i="14"/>
  <c r="I105" i="14" s="1"/>
  <c r="D79" i="14"/>
  <c r="H110" i="13"/>
  <c r="I110" i="13" s="1"/>
  <c r="B107" i="13"/>
  <c r="C107" i="13" s="1"/>
  <c r="B140" i="13"/>
  <c r="H94" i="14"/>
  <c r="F140" i="13"/>
  <c r="F107" i="13"/>
  <c r="G107" i="13" s="1"/>
  <c r="B142" i="13"/>
  <c r="B94" i="14"/>
  <c r="B213" i="14"/>
  <c r="B215" i="14" s="1"/>
  <c r="C215" i="14" s="1"/>
  <c r="D147" i="13" l="1"/>
  <c r="H62" i="15"/>
  <c r="H61" i="16" s="1"/>
  <c r="F61" i="15"/>
  <c r="G61" i="15" s="1"/>
  <c r="G62" i="14"/>
  <c r="D93" i="15"/>
  <c r="E94" i="14"/>
  <c r="D108" i="14"/>
  <c r="H93" i="15"/>
  <c r="I93" i="15" s="1"/>
  <c r="I94" i="14"/>
  <c r="B93" i="15"/>
  <c r="C93" i="15" s="1"/>
  <c r="C94" i="14"/>
  <c r="I62" i="15"/>
  <c r="G78" i="16"/>
  <c r="F79" i="16"/>
  <c r="D78" i="15"/>
  <c r="E78" i="15" s="1"/>
  <c r="E79" i="14"/>
  <c r="F93" i="15"/>
  <c r="G93" i="15" s="1"/>
  <c r="G94" i="14"/>
  <c r="I79" i="15"/>
  <c r="H78" i="16"/>
  <c r="B78" i="15"/>
  <c r="C78" i="15" s="1"/>
  <c r="C79" i="14"/>
  <c r="B109" i="18"/>
  <c r="C109" i="18" s="1"/>
  <c r="B103" i="19"/>
  <c r="B109" i="19" s="1"/>
  <c r="C109" i="19" s="1"/>
  <c r="B143" i="17"/>
  <c r="C109" i="17"/>
  <c r="D61" i="15"/>
  <c r="E61" i="15" s="1"/>
  <c r="E62" i="14"/>
  <c r="B61" i="15"/>
  <c r="C61" i="15" s="1"/>
  <c r="C62" i="14"/>
  <c r="D62" i="15"/>
  <c r="D79" i="15"/>
  <c r="F62" i="15"/>
  <c r="H106" i="15"/>
  <c r="I106" i="15" s="1"/>
  <c r="F141" i="15"/>
  <c r="H105" i="15"/>
  <c r="I105" i="15" s="1"/>
  <c r="F147" i="13"/>
  <c r="F108" i="14"/>
  <c r="G108" i="14" s="1"/>
  <c r="D105" i="14"/>
  <c r="E105" i="14" s="1"/>
  <c r="B147" i="13"/>
  <c r="B153" i="13" s="1"/>
  <c r="C153" i="13" s="1"/>
  <c r="H141" i="14"/>
  <c r="H108" i="14"/>
  <c r="I108" i="14" s="1"/>
  <c r="H107" i="14"/>
  <c r="I107" i="14" s="1"/>
  <c r="H140" i="14"/>
  <c r="D106" i="14"/>
  <c r="E106" i="14" s="1"/>
  <c r="D110" i="13"/>
  <c r="E110" i="13" s="1"/>
  <c r="F110" i="13"/>
  <c r="G110" i="13" s="1"/>
  <c r="B106" i="14"/>
  <c r="C106" i="14" s="1"/>
  <c r="F105" i="14"/>
  <c r="G105" i="14" s="1"/>
  <c r="B110" i="13"/>
  <c r="C110" i="13" s="1"/>
  <c r="B105" i="14"/>
  <c r="C105" i="14" s="1"/>
  <c r="B108" i="14"/>
  <c r="C108" i="14" s="1"/>
  <c r="H94" i="15" l="1"/>
  <c r="F94" i="15"/>
  <c r="G94" i="15" s="1"/>
  <c r="I61" i="16"/>
  <c r="H62" i="16"/>
  <c r="I78" i="16"/>
  <c r="H79" i="16"/>
  <c r="B94" i="15"/>
  <c r="B108" i="15" s="1"/>
  <c r="C108" i="15" s="1"/>
  <c r="E108" i="14"/>
  <c r="D142" i="14"/>
  <c r="G62" i="15"/>
  <c r="F61" i="16"/>
  <c r="H93" i="16"/>
  <c r="I94" i="15"/>
  <c r="F93" i="16"/>
  <c r="E93" i="15"/>
  <c r="D94" i="15"/>
  <c r="E79" i="15"/>
  <c r="D78" i="16"/>
  <c r="B79" i="15"/>
  <c r="B62" i="15"/>
  <c r="C62" i="15" s="1"/>
  <c r="B213" i="15"/>
  <c r="B215" i="15" s="1"/>
  <c r="C215" i="15" s="1"/>
  <c r="F78" i="17"/>
  <c r="F106" i="16"/>
  <c r="G79" i="16"/>
  <c r="B143" i="19"/>
  <c r="B143" i="18"/>
  <c r="E62" i="15"/>
  <c r="D61" i="16"/>
  <c r="F108" i="15"/>
  <c r="G108" i="15" s="1"/>
  <c r="H141" i="15"/>
  <c r="D106" i="15"/>
  <c r="E106" i="15" s="1"/>
  <c r="F105" i="15"/>
  <c r="G105" i="15" s="1"/>
  <c r="H108" i="15"/>
  <c r="I108" i="15" s="1"/>
  <c r="D105" i="15"/>
  <c r="E105" i="15" s="1"/>
  <c r="H140" i="15"/>
  <c r="H107" i="15"/>
  <c r="I107" i="15" s="1"/>
  <c r="D140" i="14"/>
  <c r="F142" i="14"/>
  <c r="B141" i="14"/>
  <c r="H110" i="14"/>
  <c r="I110" i="14" s="1"/>
  <c r="F140" i="14"/>
  <c r="F107" i="14"/>
  <c r="G107" i="14" s="1"/>
  <c r="D141" i="14"/>
  <c r="D107" i="14"/>
  <c r="E107" i="14" s="1"/>
  <c r="B140" i="14"/>
  <c r="B107" i="14"/>
  <c r="C107" i="14" s="1"/>
  <c r="H142" i="14"/>
  <c r="H147" i="14" s="1"/>
  <c r="B142" i="14"/>
  <c r="F141" i="16" l="1"/>
  <c r="G106" i="16"/>
  <c r="B105" i="15"/>
  <c r="C105" i="15" s="1"/>
  <c r="B78" i="16"/>
  <c r="C79" i="15"/>
  <c r="E78" i="16"/>
  <c r="D79" i="16"/>
  <c r="C94" i="15"/>
  <c r="B93" i="16"/>
  <c r="H78" i="17"/>
  <c r="H106" i="16"/>
  <c r="I79" i="16"/>
  <c r="I93" i="16"/>
  <c r="H94" i="16"/>
  <c r="G61" i="16"/>
  <c r="F62" i="16"/>
  <c r="E94" i="15"/>
  <c r="D93" i="16"/>
  <c r="D108" i="15"/>
  <c r="G78" i="17"/>
  <c r="F79" i="17"/>
  <c r="B61" i="16"/>
  <c r="C61" i="16" s="1"/>
  <c r="B106" i="15"/>
  <c r="C106" i="15" s="1"/>
  <c r="H61" i="17"/>
  <c r="H105" i="16"/>
  <c r="I62" i="16"/>
  <c r="G93" i="16"/>
  <c r="F94" i="16"/>
  <c r="E61" i="16"/>
  <c r="D62" i="16"/>
  <c r="D147" i="14"/>
  <c r="H142" i="15"/>
  <c r="H147" i="15" s="1"/>
  <c r="D141" i="15"/>
  <c r="F142" i="15"/>
  <c r="D140" i="15"/>
  <c r="D107" i="15"/>
  <c r="E107" i="15" s="1"/>
  <c r="H110" i="15"/>
  <c r="I110" i="15" s="1"/>
  <c r="F140" i="15"/>
  <c r="F107" i="15"/>
  <c r="G107" i="15" s="1"/>
  <c r="B142" i="15"/>
  <c r="B110" i="14"/>
  <c r="C110" i="14" s="1"/>
  <c r="F147" i="14"/>
  <c r="F110" i="14"/>
  <c r="G110" i="14" s="1"/>
  <c r="B147" i="14"/>
  <c r="B153" i="14" s="1"/>
  <c r="C153" i="14" s="1"/>
  <c r="D110" i="14"/>
  <c r="E110" i="14" s="1"/>
  <c r="B62" i="16" l="1"/>
  <c r="B213" i="16"/>
  <c r="B215" i="16" s="1"/>
  <c r="C215" i="16" s="1"/>
  <c r="B140" i="15"/>
  <c r="F78" i="18"/>
  <c r="G78" i="18" s="1"/>
  <c r="F106" i="17"/>
  <c r="G79" i="17"/>
  <c r="C93" i="16"/>
  <c r="B94" i="16"/>
  <c r="B141" i="15"/>
  <c r="B147" i="15" s="1"/>
  <c r="B153" i="15" s="1"/>
  <c r="C153" i="15" s="1"/>
  <c r="I106" i="16"/>
  <c r="H141" i="16"/>
  <c r="E108" i="15"/>
  <c r="D142" i="15"/>
  <c r="D147" i="15" s="1"/>
  <c r="D78" i="17"/>
  <c r="E79" i="16"/>
  <c r="D106" i="16"/>
  <c r="E93" i="16"/>
  <c r="D94" i="16"/>
  <c r="I61" i="17"/>
  <c r="H62" i="17"/>
  <c r="B107" i="15"/>
  <c r="C107" i="15" s="1"/>
  <c r="F93" i="17"/>
  <c r="G94" i="16"/>
  <c r="F108" i="16"/>
  <c r="F61" i="17"/>
  <c r="G62" i="16"/>
  <c r="F105" i="16"/>
  <c r="C78" i="16"/>
  <c r="B79" i="16"/>
  <c r="I78" i="17"/>
  <c r="H79" i="17"/>
  <c r="H93" i="17"/>
  <c r="I94" i="16"/>
  <c r="H108" i="16"/>
  <c r="I105" i="16"/>
  <c r="H107" i="16"/>
  <c r="H140" i="16"/>
  <c r="D61" i="17"/>
  <c r="D105" i="16"/>
  <c r="E62" i="16"/>
  <c r="B61" i="17"/>
  <c r="C62" i="16"/>
  <c r="B105" i="16"/>
  <c r="D110" i="15"/>
  <c r="E110" i="15" s="1"/>
  <c r="F110" i="15"/>
  <c r="G110" i="15" s="1"/>
  <c r="F147" i="15"/>
  <c r="B110" i="15" l="1"/>
  <c r="C110" i="15" s="1"/>
  <c r="E78" i="17"/>
  <c r="D79" i="17"/>
  <c r="F142" i="16"/>
  <c r="G108" i="16"/>
  <c r="I108" i="16"/>
  <c r="H142" i="16"/>
  <c r="H147" i="16" s="1"/>
  <c r="G93" i="17"/>
  <c r="F94" i="17"/>
  <c r="H78" i="18"/>
  <c r="I78" i="18" s="1"/>
  <c r="I79" i="17"/>
  <c r="H106" i="17"/>
  <c r="H61" i="18"/>
  <c r="I61" i="18" s="1"/>
  <c r="I62" i="17"/>
  <c r="H105" i="17"/>
  <c r="B93" i="17"/>
  <c r="B108" i="16"/>
  <c r="C94" i="16"/>
  <c r="B78" i="17"/>
  <c r="C79" i="16"/>
  <c r="B106" i="16"/>
  <c r="B107" i="16" s="1"/>
  <c r="D93" i="17"/>
  <c r="E94" i="16"/>
  <c r="D108" i="16"/>
  <c r="I107" i="16"/>
  <c r="H110" i="16"/>
  <c r="I110" i="16" s="1"/>
  <c r="I93" i="17"/>
  <c r="H94" i="17"/>
  <c r="G106" i="17"/>
  <c r="F141" i="17"/>
  <c r="G61" i="17"/>
  <c r="F62" i="17"/>
  <c r="F107" i="16"/>
  <c r="F140" i="16"/>
  <c r="F147" i="16" s="1"/>
  <c r="G105" i="16"/>
  <c r="E106" i="16"/>
  <c r="D141" i="16"/>
  <c r="F79" i="18"/>
  <c r="G79" i="18" s="1"/>
  <c r="E105" i="16"/>
  <c r="D107" i="16"/>
  <c r="D140" i="16"/>
  <c r="E61" i="17"/>
  <c r="D62" i="17"/>
  <c r="C105" i="16"/>
  <c r="B140" i="16"/>
  <c r="C61" i="17"/>
  <c r="B62" i="17"/>
  <c r="E108" i="16" l="1"/>
  <c r="D142" i="16"/>
  <c r="I106" i="17"/>
  <c r="H141" i="17"/>
  <c r="C106" i="16"/>
  <c r="B141" i="16"/>
  <c r="H79" i="18"/>
  <c r="I79" i="18" s="1"/>
  <c r="F61" i="18"/>
  <c r="G61" i="18" s="1"/>
  <c r="G62" i="17"/>
  <c r="F105" i="17"/>
  <c r="F93" i="18"/>
  <c r="G93" i="18" s="1"/>
  <c r="F108" i="17"/>
  <c r="G94" i="17"/>
  <c r="D147" i="16"/>
  <c r="H62" i="18"/>
  <c r="I62" i="18" s="1"/>
  <c r="H93" i="18"/>
  <c r="I93" i="18" s="1"/>
  <c r="I94" i="17"/>
  <c r="H108" i="17"/>
  <c r="B142" i="16"/>
  <c r="B147" i="16" s="1"/>
  <c r="B153" i="16" s="1"/>
  <c r="C153" i="16" s="1"/>
  <c r="C108" i="16"/>
  <c r="E93" i="17"/>
  <c r="D94" i="17"/>
  <c r="C78" i="17"/>
  <c r="B79" i="17"/>
  <c r="F78" i="19"/>
  <c r="G78" i="19" s="1"/>
  <c r="F106" i="18"/>
  <c r="G106" i="18" s="1"/>
  <c r="C93" i="17"/>
  <c r="B94" i="17"/>
  <c r="H140" i="17"/>
  <c r="H107" i="17"/>
  <c r="I105" i="17"/>
  <c r="D78" i="18"/>
  <c r="E78" i="18" s="1"/>
  <c r="D106" i="17"/>
  <c r="E79" i="17"/>
  <c r="G107" i="16"/>
  <c r="F110" i="16"/>
  <c r="G110" i="16" s="1"/>
  <c r="B213" i="17"/>
  <c r="B215" i="17" s="1"/>
  <c r="C215" i="17" s="1"/>
  <c r="D61" i="18"/>
  <c r="E61" i="18" s="1"/>
  <c r="D105" i="17"/>
  <c r="E62" i="17"/>
  <c r="E107" i="16"/>
  <c r="D110" i="16"/>
  <c r="E110" i="16" s="1"/>
  <c r="B61" i="18"/>
  <c r="C61" i="18" s="1"/>
  <c r="C62" i="17"/>
  <c r="B105" i="17"/>
  <c r="C107" i="16"/>
  <c r="B110" i="16"/>
  <c r="C110" i="16" s="1"/>
  <c r="F140" i="17" l="1"/>
  <c r="F107" i="17"/>
  <c r="G105" i="17"/>
  <c r="E106" i="17"/>
  <c r="D141" i="17"/>
  <c r="D93" i="18"/>
  <c r="E93" i="18" s="1"/>
  <c r="E94" i="17"/>
  <c r="D108" i="17"/>
  <c r="H142" i="17"/>
  <c r="H147" i="17" s="1"/>
  <c r="I108" i="17"/>
  <c r="H78" i="19"/>
  <c r="I78" i="19" s="1"/>
  <c r="H106" i="18"/>
  <c r="I106" i="18" s="1"/>
  <c r="H94" i="18"/>
  <c r="I94" i="18" s="1"/>
  <c r="D79" i="18"/>
  <c r="E79" i="18" s="1"/>
  <c r="F94" i="18"/>
  <c r="G94" i="18" s="1"/>
  <c r="H61" i="19"/>
  <c r="I61" i="19" s="1"/>
  <c r="H105" i="18"/>
  <c r="I105" i="18" s="1"/>
  <c r="F79" i="19"/>
  <c r="G79" i="19" s="1"/>
  <c r="F62" i="18"/>
  <c r="G62" i="18" s="1"/>
  <c r="F141" i="18"/>
  <c r="B78" i="18"/>
  <c r="C78" i="18" s="1"/>
  <c r="B106" i="17"/>
  <c r="C79" i="17"/>
  <c r="I107" i="17"/>
  <c r="H110" i="17"/>
  <c r="I110" i="17" s="1"/>
  <c r="B93" i="18"/>
  <c r="C93" i="18" s="1"/>
  <c r="B108" i="17"/>
  <c r="C94" i="17"/>
  <c r="F142" i="17"/>
  <c r="G108" i="17"/>
  <c r="D140" i="17"/>
  <c r="E105" i="17"/>
  <c r="D107" i="17"/>
  <c r="D62" i="18"/>
  <c r="E62" i="18" s="1"/>
  <c r="B140" i="17"/>
  <c r="B107" i="17"/>
  <c r="C105" i="17"/>
  <c r="B62" i="18"/>
  <c r="C62" i="18" s="1"/>
  <c r="B213" i="18" l="1"/>
  <c r="B215" i="18" s="1"/>
  <c r="C215" i="18" s="1"/>
  <c r="H79" i="19"/>
  <c r="I79" i="19" s="1"/>
  <c r="F93" i="19"/>
  <c r="G93" i="19" s="1"/>
  <c r="F108" i="18"/>
  <c r="G108" i="18" s="1"/>
  <c r="E108" i="17"/>
  <c r="D142" i="17"/>
  <c r="D147" i="17" s="1"/>
  <c r="C106" i="17"/>
  <c r="B141" i="17"/>
  <c r="B147" i="17" s="1"/>
  <c r="B153" i="17" s="1"/>
  <c r="C153" i="17" s="1"/>
  <c r="D78" i="19"/>
  <c r="E78" i="19" s="1"/>
  <c r="D106" i="18"/>
  <c r="E106" i="18" s="1"/>
  <c r="D94" i="18"/>
  <c r="E94" i="18" s="1"/>
  <c r="C108" i="17"/>
  <c r="B142" i="17"/>
  <c r="H93" i="19"/>
  <c r="I93" i="19" s="1"/>
  <c r="H108" i="18"/>
  <c r="I108" i="18" s="1"/>
  <c r="H141" i="18"/>
  <c r="B94" i="18"/>
  <c r="C94" i="18" s="1"/>
  <c r="H107" i="18"/>
  <c r="H140" i="18"/>
  <c r="F61" i="19"/>
  <c r="G61" i="19" s="1"/>
  <c r="F105" i="18"/>
  <c r="G105" i="18" s="1"/>
  <c r="G107" i="17"/>
  <c r="F110" i="17"/>
  <c r="G110" i="17" s="1"/>
  <c r="H62" i="19"/>
  <c r="I62" i="19" s="1"/>
  <c r="B79" i="18"/>
  <c r="C79" i="18" s="1"/>
  <c r="F106" i="19"/>
  <c r="G106" i="19" s="1"/>
  <c r="F147" i="17"/>
  <c r="D61" i="19"/>
  <c r="E61" i="19" s="1"/>
  <c r="D105" i="18"/>
  <c r="E105" i="18" s="1"/>
  <c r="E107" i="17"/>
  <c r="D110" i="17"/>
  <c r="E110" i="17" s="1"/>
  <c r="B61" i="19"/>
  <c r="C61" i="19" s="1"/>
  <c r="B105" i="18"/>
  <c r="C105" i="18" s="1"/>
  <c r="C107" i="17"/>
  <c r="B110" i="17"/>
  <c r="C110" i="17" s="1"/>
  <c r="H110" i="18" l="1"/>
  <c r="I110" i="18" s="1"/>
  <c r="I107" i="18"/>
  <c r="B93" i="19"/>
  <c r="C93" i="19" s="1"/>
  <c r="B108" i="18"/>
  <c r="C108" i="18" s="1"/>
  <c r="H105" i="19"/>
  <c r="I105" i="19" s="1"/>
  <c r="H142" i="18"/>
  <c r="H147" i="18" s="1"/>
  <c r="D141" i="18"/>
  <c r="D79" i="19"/>
  <c r="E79" i="19" s="1"/>
  <c r="F107" i="18"/>
  <c r="G107" i="18" s="1"/>
  <c r="F140" i="18"/>
  <c r="H94" i="19"/>
  <c r="I94" i="19" s="1"/>
  <c r="F62" i="19"/>
  <c r="G62" i="19" s="1"/>
  <c r="F142" i="18"/>
  <c r="F94" i="19"/>
  <c r="G94" i="19" s="1"/>
  <c r="F141" i="19"/>
  <c r="D93" i="19"/>
  <c r="E93" i="19" s="1"/>
  <c r="D108" i="18"/>
  <c r="E108" i="18" s="1"/>
  <c r="H106" i="19"/>
  <c r="I106" i="19" s="1"/>
  <c r="B78" i="19"/>
  <c r="B106" i="18"/>
  <c r="D140" i="18"/>
  <c r="D107" i="18"/>
  <c r="E107" i="18" s="1"/>
  <c r="D62" i="19"/>
  <c r="E62" i="19" s="1"/>
  <c r="B140" i="18"/>
  <c r="B62" i="19"/>
  <c r="C62" i="19" s="1"/>
  <c r="B107" i="18" l="1"/>
  <c r="C107" i="18" s="1"/>
  <c r="C106" i="18"/>
  <c r="B213" i="19"/>
  <c r="B215" i="19" s="1"/>
  <c r="C215" i="19" s="1"/>
  <c r="C78" i="19"/>
  <c r="F110" i="18"/>
  <c r="G110" i="18" s="1"/>
  <c r="D106" i="19"/>
  <c r="E106" i="19" s="1"/>
  <c r="F108" i="19"/>
  <c r="G108" i="19" s="1"/>
  <c r="B79" i="19"/>
  <c r="C79" i="19" s="1"/>
  <c r="H141" i="19"/>
  <c r="H107" i="19"/>
  <c r="I107" i="19" s="1"/>
  <c r="H140" i="19"/>
  <c r="F105" i="19"/>
  <c r="G105" i="19" s="1"/>
  <c r="H108" i="19"/>
  <c r="I108" i="19" s="1"/>
  <c r="D142" i="18"/>
  <c r="D147" i="18" s="1"/>
  <c r="B142" i="18"/>
  <c r="D94" i="19"/>
  <c r="E94" i="19" s="1"/>
  <c r="B141" i="18"/>
  <c r="F147" i="18"/>
  <c r="B94" i="19"/>
  <c r="C94" i="19" s="1"/>
  <c r="D105" i="19"/>
  <c r="E105" i="19" s="1"/>
  <c r="D110" i="18"/>
  <c r="E110" i="18" s="1"/>
  <c r="B105" i="19"/>
  <c r="C105" i="19" s="1"/>
  <c r="B110" i="18"/>
  <c r="C110" i="18" s="1"/>
  <c r="B147" i="18" l="1"/>
  <c r="B153" i="18" s="1"/>
  <c r="C153" i="18" s="1"/>
  <c r="D108" i="19"/>
  <c r="E108" i="19" s="1"/>
  <c r="F142" i="19"/>
  <c r="B106" i="19"/>
  <c r="C106" i="19" s="1"/>
  <c r="B108" i="19"/>
  <c r="C108" i="19" s="1"/>
  <c r="D141" i="19"/>
  <c r="H110" i="19"/>
  <c r="I110" i="19" s="1"/>
  <c r="H142" i="19"/>
  <c r="H147" i="19" s="1"/>
  <c r="F140" i="19"/>
  <c r="F107" i="19"/>
  <c r="G107" i="19" s="1"/>
  <c r="D140" i="19"/>
  <c r="D107" i="19"/>
  <c r="E107" i="19" s="1"/>
  <c r="B140" i="19"/>
  <c r="F147" i="19" l="1"/>
  <c r="B142" i="19"/>
  <c r="B141" i="19"/>
  <c r="F110" i="19"/>
  <c r="G110" i="19" s="1"/>
  <c r="B147" i="19"/>
  <c r="B153" i="19" s="1"/>
  <c r="C153" i="19" s="1"/>
  <c r="B107" i="19"/>
  <c r="D142" i="19"/>
  <c r="D147" i="19" s="1"/>
  <c r="D110" i="19"/>
  <c r="E110" i="19" s="1"/>
  <c r="B110" i="19" l="1"/>
  <c r="C110" i="19" s="1"/>
  <c r="C107" i="19"/>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4">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futureMetadata>
  <valueMetadata count="4">
    <bk>
      <rc t="1" v="0"/>
    </bk>
    <bk>
      <rc t="1" v="1"/>
    </bk>
    <bk>
      <rc t="1" v="2"/>
    </bk>
    <bk>
      <rc t="1" v="3"/>
    </bk>
  </valueMetadata>
</metadata>
</file>

<file path=xl/sharedStrings.xml><?xml version="1.0" encoding="utf-8"?>
<sst xmlns="http://schemas.openxmlformats.org/spreadsheetml/2006/main" count="2712" uniqueCount="441">
  <si>
    <t>Muut kiinteistön tuotot</t>
  </si>
  <si>
    <t>Hallinto</t>
  </si>
  <si>
    <t>Käyttö ja huolto</t>
  </si>
  <si>
    <t>Ulkoalueiden huolto</t>
  </si>
  <si>
    <t>Siivous</t>
  </si>
  <si>
    <t>Lämmitys</t>
  </si>
  <si>
    <t>Vesi ja jätevesi</t>
  </si>
  <si>
    <t>Sähkö ja kaasu</t>
  </si>
  <si>
    <t>Jätehuolto</t>
  </si>
  <si>
    <t>Vahinkovakuutukset</t>
  </si>
  <si>
    <t>Kiinteistövero</t>
  </si>
  <si>
    <t>Luottotappiot ja oikaisuerät (+/-)</t>
  </si>
  <si>
    <t>Välittömät verot</t>
  </si>
  <si>
    <t>Muut käyttökorvaukset</t>
  </si>
  <si>
    <t>Hoitokulut</t>
  </si>
  <si>
    <t>Rahoitusvuokratuotot</t>
  </si>
  <si>
    <t>Korko- ja muut rahoitustuotot</t>
  </si>
  <si>
    <t>Rahoituskulut</t>
  </si>
  <si>
    <t>Henkilöstökulut (sis. henkilösivukulut)</t>
  </si>
  <si>
    <t>Vuosikorjaukset, kuluksi kirjatut</t>
  </si>
  <si>
    <t>Muun toiminnan tuotot</t>
  </si>
  <si>
    <t>Vesimaksutuotot</t>
  </si>
  <si>
    <t>Tuotot</t>
  </si>
  <si>
    <t>Kulut</t>
  </si>
  <si>
    <t>Muun vuokraustoiminnan tuotot</t>
  </si>
  <si>
    <t>Muut korko- ja rahoituskulut*</t>
  </si>
  <si>
    <t>Muut hoitokulut*</t>
  </si>
  <si>
    <t>Väliaikaisesti muuhun tarkoitukseen sisäisesti lainattujen varojen palautus</t>
  </si>
  <si>
    <t>Vuokrat (sis. esim. tontin vuokrat)</t>
  </si>
  <si>
    <t>Ylimääräiset lainojen lyhennykset</t>
  </si>
  <si>
    <t>Korot</t>
  </si>
  <si>
    <t>Rahoitustuotot</t>
  </si>
  <si>
    <t>Hoitolainojen nostot</t>
  </si>
  <si>
    <t>Hoitolainojen lyhennykset</t>
  </si>
  <si>
    <t>Omarahoitusosuuden katteeksi otetun lainan korko omistajalle/pankille</t>
  </si>
  <si>
    <t>Lyhennysehtojen mukaiset vuosittaiset lainojen lyhennykset (pl. hoitolainat)</t>
  </si>
  <si>
    <t>Muun vuokraustoiminnan jäämä (+/-)</t>
  </si>
  <si>
    <t>Edellisten vuosien jäämä (+/-)</t>
  </si>
  <si>
    <t>Muun toiminnan jäämä (+/-)</t>
  </si>
  <si>
    <t>Muun vuokraustoiminnan kumulatiivinen jäämä (+/-)</t>
  </si>
  <si>
    <t>Muun toiminnan kumulatiivinen jäämä (+/-)</t>
  </si>
  <si>
    <t>€</t>
  </si>
  <si>
    <t>Muiden rahoitukseen vaikuttavien tapahtumien jäämä tilikaudella (+/-)</t>
  </si>
  <si>
    <t>Muun rahoitukseen vaikuttavien tapahtumien kumulatiivinen jäämä (+/-)</t>
  </si>
  <si>
    <t>Varautuminen perusparannus-, ylläpito- ja hoitokustannuksiin</t>
  </si>
  <si>
    <t>Tasaamisen perusteet</t>
  </si>
  <si>
    <t>Rahoitusvuokra</t>
  </si>
  <si>
    <t>Tilikauden kokonaisjäämä</t>
  </si>
  <si>
    <t>Tilikauden yli-/alijäämä</t>
  </si>
  <si>
    <t>Kilpailutus</t>
  </si>
  <si>
    <t>Vesimaksut</t>
  </si>
  <si>
    <t xml:space="preserve">Henkilöstökulut                </t>
  </si>
  <si>
    <t xml:space="preserve">Lämmitys                   </t>
  </si>
  <si>
    <t xml:space="preserve">Vesi ja jätevesi                                                    </t>
  </si>
  <si>
    <t xml:space="preserve">Vesi- ja jätevesikulut muodostuvat kunnallisesta tariffista ja kulutusmittaukseen perustuvista käyttövesimaksuista,  jätevesimaksuista ja mittarivuokrasta yms. lisistä. </t>
  </si>
  <si>
    <t xml:space="preserve">Sähkö ja kaasu        </t>
  </si>
  <si>
    <t xml:space="preserve">Sähkökulut muodostuvat sähkötariffista ja energialaitoksen toimittaman sähkön ja kaasun kulutusmittaukseen perustuvista energiamaksuista, mittarivuokrista yms. maksuista. Sähkön kulutusmäärää seurataan ja verrataan edellisten vuosien määrään. Ostettavaa sähköä tulisi kilpailuttaa muutaman vuoden välein. </t>
  </si>
  <si>
    <t xml:space="preserve">Jätehuolto                </t>
  </si>
  <si>
    <t xml:space="preserve">Vahinkovakuutukset                                       </t>
  </si>
  <si>
    <t xml:space="preserve">Kiinteistövero                                                                          </t>
  </si>
  <si>
    <t xml:space="preserve">Kiinteistövero on kunnanvaltuuston vahvistaman prosentin mukainen määrä kiinteistön edellisen vuoden verotusarvosta, joka määrätään varojen arvostamisesta verotuksessa annetun lain mukaan. Kunkin kunnan kiinteistöveroprosentit löytyvät Verohallinnon verkkosivuilta. </t>
  </si>
  <si>
    <t>Muut hoitokulut</t>
  </si>
  <si>
    <t>Tyhjäkäyttö</t>
  </si>
  <si>
    <t>Korkokulut ja muut rahoituskulut</t>
  </si>
  <si>
    <t>Palvelumaksut</t>
  </si>
  <si>
    <t xml:space="preserve">Kohteen rakentamisesta ja perusparantamisesta syntyneiden lainojen korkokulut ja muut rahoituskulut (jälkilaskelmassa esim. sijoituksista realisoituneet tappiot). Vuokranmäärityslaskelmassa korkokulut perustuvat pankin/Valtiokonttorin ennakkoilmoituksiin tulevan vuoden lainojen koroista. </t>
  </si>
  <si>
    <t>Maksettavat hoitovastikkeet Koy:lle/As Oy:lle</t>
  </si>
  <si>
    <t xml:space="preserve">Yhteisön omistuksessa oleville keskinäisille kiinteistöosakeyhtiöille ja asunto-osakeyhtiöille maksettavat hoitovastikkeet. Maksettavat hoitovastikkeet ilmoitetaan kokonaisuudessaan tässä kohdassa eikä kulujen erittely kiinteistö-/asunto-osakeyhtiön kirjanpidosta ole tarpeen. </t>
  </si>
  <si>
    <t>Käyttö- ja huoltotehtäviä voidaan hoitaa myös omalla henkilökunnalla, jolloin kustannukset muodostuvat palkka- ja sosiaalikuluista ja ne esitetään kohdassa Henkilöstökulut (sis. henkilösivukulut).</t>
  </si>
  <si>
    <t>Siivousta voidaan hoitaa myös omalla henkilökunnalla, jolloin kustannukset muodostuvat palkka- ja sosiaalikuluista ja ne esitetään kohdassa Henkilöstökulut (sis. henkilösivukulut).</t>
  </si>
  <si>
    <t>Siivouspalveluista aiheutuvat kulut, jotka perustuvat ulkopuolisten yritysten kanssa laadittuun sopimukseen tai laskutukseen. Arvoltaan merkittävimmät ostettavat palvelut on kilpailutettava korkotukilain 13 b §:n / aravarajoituslain 7 b §:n mukaisesti.</t>
  </si>
  <si>
    <t>Esimerkiksi tontti-, asunto-, paikoitusalue-, autopaikka- ja muut vuokrat.</t>
  </si>
  <si>
    <t>Uusien rakennettavien kohteiden kustannukset</t>
  </si>
  <si>
    <t>Korko- ja muut rahoitustuotot, joita ei voi sisällyttää mihinkään edellä olevaan kohtaan. Näitä ovat esimerkiksi vuokrien perimisestä saadut viivästyskorkotuotot ja luovutusvoitot rahoitusarvopapereista.</t>
  </si>
  <si>
    <t>Muut korko- ja rahoituskulut</t>
  </si>
  <si>
    <t xml:space="preserve">Hallinto </t>
  </si>
  <si>
    <t>Tilikauden yli-/alijäämä, varautuminen perusparannus-, ylläpito- ja hoitokustannuksiin</t>
  </si>
  <si>
    <t>Vuokrissa huomioitava yli- (+) /alijäämä (-)</t>
  </si>
  <si>
    <t>Vuokrat</t>
  </si>
  <si>
    <t xml:space="preserve">Taseeseen aktivoitavat kulut </t>
  </si>
  <si>
    <t xml:space="preserve">Vesimaksuina perittävä käyttökorvaus on vastattava vedestä aiheutuneita kuluja. Vesilaitoksen laskuttaman vesi- ja jätevesikulun lisäksi on huomioitava veden lämmittämisestä aiheutuvat kulut, jotka ovat n. 40 % lämmityskuluista. </t>
  </si>
  <si>
    <t xml:space="preserve">Jätehuoltokulut muodostuvat veloitetuista jätteen kuljetus- ja käsittelymaksuista, jäteastioiden, jätepuristimien, vaihtolavojen yms. vuokrista sekä em. kaluston pesu-, huolto-, ymv. kustannuksista. Ostettavat palvelut on kilpailutettava muutaman vuoden välein. </t>
  </si>
  <si>
    <t xml:space="preserve">Tuottojen ja kulujen erotus tilikaudella. </t>
  </si>
  <si>
    <t xml:space="preserve">Muiden kuin asuinhuoneistojen vuokria (esim. Ray:n rahoittamat palvelutilat) on syytä korottaa niin, etteivät ne jää jälkeen alueen vastaavien tilojen käyvästä vuokratasosta. Kyseisten tilojen vuokratuotoilla on pystyttävä kattamaan näiden tilojen rahoituksesta ja ylläpidosta ja hoidosta johtuvat kulut. </t>
  </si>
  <si>
    <t>Omakustannusvuokraustoiminta</t>
  </si>
  <si>
    <t>Muut mahdollisesti toteutuvat korko- tai rahoituskulut. Esimerkiksi viivästyskorot, lainojen nosto- ja hoitokulut sekä takauskulut. Verojen maksun viivästymisestä aiheutuneet korot ovat verotuksessa vähennyskelvottomia, joten ne on syytä pitää erillään muista viivästyskoroista.</t>
  </si>
  <si>
    <t xml:space="preserve">Asuntojen vuokraus ja palvelutoiminta on pidettävä sekä vuokranmäärityksessä että kirjanpidossa erillään. Asukkailta perittävällä omakustannusvuokralla ei saa kattaa kuluja, jotka aiheutuvat asukkaille tarjottavista hoiva-, hoito-, ateria- yms. palveluista, vaan niiden kustannukset on katettava erillisillä palvelumaksuilla. Palvelumaksut esitetään vuokranmäärityslaskelmassa kohdassa "yhteisön muu toiminta". </t>
  </si>
  <si>
    <t>Kohteen rakentamisesta ja perusparantamisesta aiheutuneiden lainojen korkokulut.</t>
  </si>
  <si>
    <t xml:space="preserve">Varautumisiin kerätyistä varoista lainattujen varojen palauttaminen alkuperäiseen tarkoitukseen (ks. "väliaikaisesti muuhun tarkoitukseen lainatut varat"). Pääsääntöisesti varat palautetaan siinä vaiheessa, kun korkotukilaina nostetaan, jos varat on lainattu uudiskohteiden rakentamista varten. </t>
  </si>
  <si>
    <t xml:space="preserve">Omakustannusvuokrauksen, muun vuokraus- ja muun toiminnan ja muiden rahoitukseen vaikuttavien tapahtumien jäämä tilikaudelta. </t>
  </si>
  <si>
    <t>Asukkaiden vuokriin siirrettävä osuus  jälkilaskelman osoittamasta kumulatiivisesta yli- ja alijäämästä (jälkilaskelmassa "seuraavina vuosina vuokrassa huomioitava yli-/alijäämä). Yli- ja alijäämät on siirrettävä vuokriin hoito- ja rahoitusvuokrien osalta. Vuokriin siirrettävän osuuden voi jakaa n. 3 - 5 vuodelle, jotta vuokrien kehitys pysyy tasaisena. Alijäämä lisää perittäväksi esitetyn vuokran määrää (-merkkinen) ja ylijäämä vähentää sitä (+merkkinen).</t>
  </si>
  <si>
    <t>Muun vuokraustoiminnan lainojen nostot ja lyhennykset (+/-)</t>
  </si>
  <si>
    <t>Muun vuokraustoiminnan taseeseen aktivoidut tuotot ja kulut (investoinnit, sijoitukset (+/-)</t>
  </si>
  <si>
    <t>Muun toiminnan lainojen nostot ja lyhennykset (+/-)</t>
  </si>
  <si>
    <t>Muut rahoitusta kerryttävät tapahtumat, omakustannusvuokraustoiminta (+)*</t>
  </si>
  <si>
    <t>Muut rahoitusta vähentävät tapahtumat, omakustannusvuokraustoiminta (-)*</t>
  </si>
  <si>
    <t>Muun toiminnan kulut (-)</t>
  </si>
  <si>
    <t>Muut rahoitusta kerryttävät ja vähentävät tapahtumat (+/-)</t>
  </si>
  <si>
    <t>Huoneistoala (m2)</t>
  </si>
  <si>
    <t>Omakustannusvuokrat</t>
  </si>
  <si>
    <t>Muu vuokraustoiminta</t>
  </si>
  <si>
    <t xml:space="preserve">Yhteisön muu vuokraustoiminta </t>
  </si>
  <si>
    <t>Yhteisön muu vuokraustoiminta  (vapaan vuokranmäärityksen kohteet)</t>
  </si>
  <si>
    <t>Yhteisön muu toiminta (muu kuin vuokraustoiminta)</t>
  </si>
  <si>
    <t>Muut taseen rahoitustapahtumat, jotka eivät vaikuta vuokraustoiminnan tai muun toiminnan yli- tai alijäämiin, esim. vuokravakuudet. Erittele tässä kohdassa esitetyt tapahtumat lisätietoja -kohdassa.</t>
  </si>
  <si>
    <t>Muut yhteisön rahoitukseen vaikuttavat tapahtumat</t>
  </si>
  <si>
    <t>Investointien rahoitusjäämä tilikauden alussa, uudiskohteet ja perusparantaminen (+/-)</t>
  </si>
  <si>
    <t>Yhteisön omistajan sijoittamien varojen muutos tilikauden aikana (+/-)</t>
  </si>
  <si>
    <t>Lainojen nostot investointien rahoitukseen tilikauden aikana (+)</t>
  </si>
  <si>
    <t>Omakustannusvuokraustoiminnan investoinnit ja niiden rahoitus sekä investointien realisointi</t>
  </si>
  <si>
    <t>Väliaikaisesti investointien rahoitusta varten lainattava osuus varautumisina kerätyistä varoista tk:n aikana (+/-)</t>
  </si>
  <si>
    <t>Investointien rahoitusjäämä tilikauden alussa (uudiskohteet ja perusparantaminen) (+/-)</t>
  </si>
  <si>
    <t xml:space="preserve">Muun vuokraustoiminnan ja muun toiminnan investoinnit on esitettävä laskelmassa muun vuokraustoiminnan ja muun toiminnan alla. </t>
  </si>
  <si>
    <t xml:space="preserve">Yhteisön omistajan tekemät oman pääoman sijoitukset, kuten osakepääoma, rakennus- ja SVOP-rahastosuoritukset. Näitä sijoituksia voivat olla esim. uudiskohteiden rakentamiseen sijoitettu omarahoitusosuus. </t>
  </si>
  <si>
    <t>Vuosikorjaukset, kuluksi kirjattavat</t>
  </si>
  <si>
    <t xml:space="preserve">Yhteishallintolain mukaan asukastoimikunnan tehtävänä on päättää yhteisten autopaikkojen, saunojen, pesutupien ja vastaavien tilojen vuokraus- ja jakamisperiaatteista ja valvoa niiden noudattamista. </t>
  </si>
  <si>
    <t>Tuotot yhteensä</t>
  </si>
  <si>
    <t>Rahoituskulut yhteensä</t>
  </si>
  <si>
    <t>Hoitokulut yhteensä</t>
  </si>
  <si>
    <t>Rahoitustuotot yhteensä</t>
  </si>
  <si>
    <t>Tilikauden yli-/alijäämä, hoito- ja (rahoitus)kulut (+/-)</t>
  </si>
  <si>
    <t>Edellisten tilikausien yli-/alijäämä, hoito- ja (rahoitus)kulut (+/-)</t>
  </si>
  <si>
    <t>Hoitovuokra ja (rahoitus)vuokra</t>
  </si>
  <si>
    <t>Hoito- ja (rahoitus)vuokratuotot</t>
  </si>
  <si>
    <t>Rahoitus(vuokra)tuotot</t>
  </si>
  <si>
    <t xml:space="preserve">Tuoton tuloutuksena omistajalle maksettava suoritus </t>
  </si>
  <si>
    <t>Lisätietoja</t>
  </si>
  <si>
    <t>Kulut yhteensä</t>
  </si>
  <si>
    <t>Vuokratuotot</t>
  </si>
  <si>
    <t>Hoito- ja (rahoitus)vuokra</t>
  </si>
  <si>
    <t>Vapaa vuokraustoiminta ja muu (vapaa) toiminta</t>
  </si>
  <si>
    <t xml:space="preserve">Hoitokulut </t>
  </si>
  <si>
    <t xml:space="preserve">Käyttö ja huolto                       </t>
  </si>
  <si>
    <t>Yhteisön omat laskelmapohjat</t>
  </si>
  <si>
    <t xml:space="preserve">Ulkoalueiden huolto                                                                                       </t>
  </si>
  <si>
    <t xml:space="preserve">Siivous                                                             </t>
  </si>
  <si>
    <t xml:space="preserve">Omakustannusvuokrat </t>
  </si>
  <si>
    <t>Jälleenvuokraus</t>
  </si>
  <si>
    <t>Muiden tilojen vuokrat (esim. Ray:n rahoittamat)</t>
  </si>
  <si>
    <t>Uusien kohteiden suunnittelu- ja kehittämiskustannuksia ei saa sisällyttää asukkailta perittäviin vuokriin, vaan ne sisältyvät uuden kohteen rakentamiskustannuksiin. Sellaisia suunnittelu- ja kehittämiskustannuksia, jotka eivät johda uuden kohteen rakentamiseen, ei saa kattaa vuokrilla, vaan ne ovat rakentajan vastuulla.</t>
  </si>
  <si>
    <t>Autopaikkojen ym. tilojen jakamisen perusteet</t>
  </si>
  <si>
    <t>Vuoden 2016 jälkilaskelman mukaiset yli- ja alijäämät</t>
  </si>
  <si>
    <t>Työsuhteessa olevien työntekijöiden palkat ja palkkiot sekä henkilösivukulut. Jos esimerkiksi isännöitsijä on työsuhteessa kiinteistöyhtiöön, otetaan omakustannusvuokrassa huomioon isännöitsijän ennakonpidätyksen alainen palkka ja palkkiot sekä henkilösivukulut (työnantajan maksamat lakisääteiset sosiaalikulut, kuten sosiaaliturvamaksut, eläkevakuutusmaksut, työterveyshuolto, tapaturma- ja muut vakuutusmaksut sekä kohtuulliset, vapaaehtoiset työnantajan kustantamat sosiaalikulut kuten henki -ym vakuutukset, terveydenhoitopalvelut, verotuksessa hyväksyttävät työntekijän koulutus-, virkistys- ja harrastustoiminta, työvaatteet, turva- ja suojavarusteet).</t>
  </si>
  <si>
    <t xml:space="preserve">Käyttö- ja huoltopalveluista aiheutuvat kulut, jotka perustuvat ulkopuolisten yritysten kanssa laadittuun sopimukseen tai laskutukseen. Arvoltaan merkittävimmät ostettavat palvelut on kilpailutettava korkotukilain 13 b §:n / aravarajoituslain 7 b §:n mukaisesti. Käyttö- ja huoltokuluja ovat mm. kiinteistönhoitoliikkeelle maksetut, hissi- ja antenni sekä kaapelitelevisio-, hälytyskeskuspalvelu-, vartiointi-, ilmastoinnin puhdistus- ja säätökulut, nuohous-, vesi- ja viemärijärjestelmien huoltokulut. </t>
  </si>
  <si>
    <t>Käyttö ja huolto, oma henkilökunta</t>
  </si>
  <si>
    <t>Ulkoalueiden huoltopalveluista aiheutuvat kulut, jotka perustuvat ulkopuolisten yritysten kanssa laadittuun sopimukseen tai laskutukseen. Arvoltaan merkittävimmät ostettavat palvelut on kilpailutettava korkotukilain 13 b §:n / aravarajoituslain 7 b §:n mukaisesti. Ulkoalueiden huoltokuluja ovat esimerkiksi kiinteistönhoitoliikkeille ulkoalueiden puhtaanapidosta, viheralueiden ja istutusten hoidosta, lumitöistä, liukkauden torjunta-, kasvinsuojelu- ja tuholaisten torjunta-aineista tai muista tarveaineista (hiekka, multa, siemenet, lannoitteet ym.) suoritetut maksut sekä ulkoalueiden hoidossa käytettävien työkalujen ja laitteiden vuokrat.</t>
  </si>
  <si>
    <t>Ulkoaluiden huolto asukkaiden tekemänä</t>
  </si>
  <si>
    <t>Myös asukkaat voivat halutessaan osallistua ulkoalueiden hoitoon, jolloin kuluina voidaan huomioida asianomaiset vakuutusmaksut.</t>
  </si>
  <si>
    <t>Siivous omalla henkilökunnalla</t>
  </si>
  <si>
    <t xml:space="preserve">Lämmityskulut käsittävät kaukolämpöön liittyneissä taloissa perusmaksun ja energiamaksun. Kiinteistöissä, joiden lämmitys suoritetaan omalla lämpökeskuksella, lämmityskulut muodostuvat käytetyn esim. polttoaineen kuten öljyn hankintahinnasta ja energian kulutusmäärästä. Lämmityskustannuksista noin 40 % kuluu veden lämmittämiseen. </t>
  </si>
  <si>
    <t xml:space="preserve">Vakuutusmaksut kiinteistön omistajan kiinteistön ja siihen liittyvän omaisuuden turvaksi ottamista vakuutuksista, joissa vakuutuskorvauksen hakijana ja saajana on kiinteistön omistaja. Ei koske asukkaiden irtaimiston vakuutuksia. Vakuutuskulut käsittävät mm. seuraavia keskeisimpiä vakuutusmaksuja: kiinteistön täysarvovakuutus, kiinteistövakuutus, palovakuutus, vesivahinkovakuutus, murtovakuutus, varkausvakuutus, laitevakuutus, lasivakuutus, irtaimistovakuutus, talkoovakuutus, hallituksen ja isännöitsijän vastuuvakuutus. Vakuutussopimukset on hyvä kilpailuttaa muutaman vuoden välein. </t>
  </si>
  <si>
    <t>Vuosikorjaukset, joita ei aktivoida taseeseen. Vuosikorjauksina pidetään korjauksia, joiden tarkoituksena on rakennusten, rakennelmien, koneiden ja laitteiden pitäminen alkuperäisessä kunnossa. Tällaisia korjauksia ovat esimerkiksi sähkö- ja LVI-järjestelmien korjaukset ja huoneistoremontit siltä osin, kuin materiaalien laatutasolla ei muuteta huoneistoa tasokkaammaksi. Arvoltaan merkittävimmät ostettavat palvelut on kilpailutettava korkotukilain 13 b §:n / aravarajoituslain 7 b §:n mukaisesti.</t>
  </si>
  <si>
    <t>Kulut, jotka rahoitetaan tilikauden aikana kerätyillä vuokrilla, mutta jotka yhteisö tilinpäätöksessä kirjaa taseen aktivoitujen menojen lisäykseksi. Arvoltaan merkittävimmät ostettavat palvelut on kilpailutettava korkotukilain 13 b §:n / aravarajoituslain 7 b §:n mukaisesti. Jotta aktivoinnit saadaan kerättyä kirjanpidosta tasausryhmäkohtaisesti, aktivoinnit kannattaa kohdistaa kustannuspaikoille myös taseen tileillä.</t>
  </si>
  <si>
    <t>Verotettava tulo</t>
  </si>
  <si>
    <t xml:space="preserve">Verotettavaa tuloa voi muodostua tuleviin perusparannuksiin-, ylläpito- ja hoitokustannuksiin varautumisesta. Jos yhteisölle kertyy verotettavaa tuloa edellä mainituista syistä, yhteisö voi tilinpäätöksessä tehdä vastaavan suuruisen asuintalovarauksen asuintalovarauksesta annetun lain enimmäismäärää koskevien säännösten puitteissa. Lisäksi verotettavaa tuloa voi kertyä, jos yhteisön vuosittaiset kiinteistön hankintamenon ja perusparannuksen rahoittamiseksi otettujen lainojen lyhennykset ovat suuremmat kuin pysyvien vastaavien rakennuksista, koneista ja laitteista tehtävät verotuksessa hyväksyttävät enimmäispoistot (rakennuksen menojäännöksestä 4 % ja koneiden ja kalusteiden menojäännöksestä 25%). </t>
  </si>
  <si>
    <t>Luovutusvoitot rahoitusarvopapereista</t>
  </si>
  <si>
    <t xml:space="preserve">Esitetään korko- ja muissa rahoitustuotoissa. </t>
  </si>
  <si>
    <t>Muun vuokraustoiminnan lainojen lyhennykset ja nostot</t>
  </si>
  <si>
    <t xml:space="preserve">Kohteen rakentamisesta ja perusparantamisesta syntyneiden lainojen lyhennykset. Jos kohteella on bullet-lainaa, lainan lyhennykset esitetään vuokranmääritys- ja jälkilaskelmassa ainoastaan sen vuoden kuluina, jolloin laina erääntyy. </t>
  </si>
  <si>
    <t xml:space="preserve">Omakustannusperiaatteen alaisten kohteiden kuluissa ei esitetä muun vuokraustoiminnan kuten esim. vapaan vuokranmäärityksen kohteiden lainojen lyhennyksiä, vaan ne esitetään laskelman alalaidassa "muussa vuokraustoiminnassa ". </t>
  </si>
  <si>
    <t xml:space="preserve">Tilikauden aikana tehtävät ylimääräiset lainojen lyhennykset. Jos yhteisö tekee ylimääräisiä lainanlyhennyksiä (korkotukiasetus 9 § 6. mom. / arava-asetus 48 §), on varojen kerääminen ylimääräisiin lainojen lyhennyksiin esitettävä asukkaille sekä vuokranmääritys- että jälkilaskelmissa erikseen muista lainojen lyhennyksistä. Lainoja on lyhennettävä vastaavalla summalla, mitä vuokrissa on kerätty varoja ylimääräisiin lainojen lyhennyksiin. </t>
  </si>
  <si>
    <t>Vuositiedot</t>
  </si>
  <si>
    <t xml:space="preserve">Varautumisen sallitut enimmäismäärät </t>
  </si>
  <si>
    <t xml:space="preserve">Lainojen nostot investointien rahoitukseen tilikauden aikana  </t>
  </si>
  <si>
    <t>Korkotukilainojen ja muiden lainojen nostot perusparannus- ja uudiskohteiden sekä hankintojen ja isojen korjausten rahoitukseen. Muuhun vuokraustoimintaan (vapaa vuokranmääritys) ja muuhun toimintaan kohdistuvat lainojen nostot esitetään laskelmassa muun vuokraustoiminnan ja muun toiminnan tuotoissa. Uudiskohteiden rakentamiseen liittyvien lainojen nostot on hyvä eritellä eri tileille perusparannuslainoista.</t>
  </si>
  <si>
    <t>Käyttö- ja luovutusrajoituksen alaiset kohteet</t>
  </si>
  <si>
    <t>Laskelman suojaus ja solujen lukitus</t>
  </si>
  <si>
    <r>
      <t>Huoneistoala yht. (m</t>
    </r>
    <r>
      <rPr>
        <b/>
        <vertAlign val="superscript"/>
        <sz val="11"/>
        <color theme="1"/>
        <rFont val="Verdana"/>
        <family val="2"/>
      </rPr>
      <t>2</t>
    </r>
    <r>
      <rPr>
        <b/>
        <sz val="11"/>
        <color theme="1"/>
        <rFont val="Verdana"/>
        <family val="2"/>
      </rPr>
      <t>):</t>
    </r>
  </si>
  <si>
    <t>Yhteyshenkilö:</t>
  </si>
  <si>
    <t>Tilikausi:</t>
  </si>
  <si>
    <t>Tilikauden pituus (kk):</t>
  </si>
  <si>
    <t>Puhelinnumero:</t>
  </si>
  <si>
    <t>Sähköpostiosoite:</t>
  </si>
  <si>
    <t>Yhteisön nimi:</t>
  </si>
  <si>
    <t>Tasausryhmän nimi / tunniste:</t>
  </si>
  <si>
    <t>Asuntojen lukumäärä:</t>
  </si>
  <si>
    <t>Ohje</t>
  </si>
  <si>
    <t>Asia</t>
  </si>
  <si>
    <t>Budjetoidut omakustannusvuokrat ja vesimaksut yhteensä 100 % käyttöasteella</t>
  </si>
  <si>
    <t>Toteutuneet omakustannusvuokrat ja vesimaksut yhteensä</t>
  </si>
  <si>
    <t>Käyttöaste</t>
  </si>
  <si>
    <t>Oikaisuerät</t>
  </si>
  <si>
    <t>Maksetut hoitovastikkeet Koy:lle/As Oy:lle</t>
  </si>
  <si>
    <t>Taseeseen aktivoidut kulut</t>
  </si>
  <si>
    <t>Maksetut rahoitusvastikkeet Koy:lle/As Oy:lle</t>
  </si>
  <si>
    <t>Tuoton tuloutuksena omistajalle maksettu suoritus, esim. osinko (-)</t>
  </si>
  <si>
    <t xml:space="preserve">Seuraavina vuosina vuokrissa huomioitava yli-/alijäämä, hoito- ja (rahoitus)kulut (+/-) </t>
  </si>
  <si>
    <t>Tuotot, rahoituskulut yhteensä</t>
  </si>
  <si>
    <t>Tilikauden yli-/alijäämä yhteensä, rahoituskulut</t>
  </si>
  <si>
    <t>Edellisten tilikausien yli-/alijäämä yhteensä, rahoituskulut (+/-)</t>
  </si>
  <si>
    <t>Seuraavina vuosina vuokrissa huomioitava yli-/alijäämä yhteensä (+/-), rahoituskulut</t>
  </si>
  <si>
    <t>Perusparannuksiin ja ylläpito- ja hoitokustannuksiin varautumiseen kerätyt vuokratuotot</t>
  </si>
  <si>
    <t>Kerätyillä varautumisilla katetut korjaus- tai perusparannuskulut, kuluksi kirjatut</t>
  </si>
  <si>
    <t>Kerätyillä varautumisilla katetut korjaus- tai perusparannuskulut, taseeseen aktivoidut</t>
  </si>
  <si>
    <t xml:space="preserve">Väliaikaisesti muuhun tarkoitukseen sisäisesti lainatut varat </t>
  </si>
  <si>
    <t>Seuraavalle tilikaudelle siirtyvä yli-/alijäämä, varautuminen perusparannus-, ylläpito- ja hoitokustannuksiin</t>
  </si>
  <si>
    <t>Väliaikaisesti investointien rahoitusta varten lainattu osuus varautumisina kerätyistä varoista tk:n aikana (+/-)</t>
  </si>
  <si>
    <t>Seuraavalle tilikaudelle siirtyvä yli-/alijäämä, omakustannusvuokraustoiminnan investoinnit ja niiden rahoitus sekä investointien realisointi</t>
  </si>
  <si>
    <t>Seuraavina vuosina vuokrissa huomioitava yli-/alijäämä (+/-), hoito- ja (rahoitus)kulut</t>
  </si>
  <si>
    <t>Seuraavina vuosina vuokrissa huomioitava yli-/alijäämä (+/-), rahoituskulut</t>
  </si>
  <si>
    <t>Seuraavalle tilikaudelle siirtyvä yli-/alijäämä, varautuminen perusparannus-, ylläpito- ja hoitokustannuksiin (+/-)</t>
  </si>
  <si>
    <t>Seuraavalle tilikaudelle siirtyvä omakustannusvuokraustoiminnan investointien rahoitusjäämä tilikauden lopussa (+/-)</t>
  </si>
  <si>
    <t>Omakustannusvuokrauksen yli-/alijäämä yhteensä (+/-)</t>
  </si>
  <si>
    <t xml:space="preserve">Muun vuokraustoiminnan kulut (-) </t>
  </si>
  <si>
    <t>Muun toiminnan taseeseen aktivoidut tuotot ja kulut (investoinnit, sijoitukset +/-)</t>
  </si>
  <si>
    <t xml:space="preserve">Yhteisötasolla tehty tarkistus kirjanpitoon </t>
  </si>
  <si>
    <t>Seuraavalle tilikaudelle siirtyvä varautuminen perusparannus-, ylläpito- ja hoitokustannuksiin</t>
  </si>
  <si>
    <t>Omakustannusvuokraustoiminnan investointien rahoitusjäämä tilikauden lopussa   (+/-)</t>
  </si>
  <si>
    <t>Muiden yhteisön rahoitukseen vaikuttavien tapahtumien jäämä (+/-)</t>
  </si>
  <si>
    <t>Vaihtuvat vastaavat (+), tilikausi</t>
  </si>
  <si>
    <t>Taseen rahoitusasema, tilikausi +/-</t>
  </si>
  <si>
    <t>Kokonaisjäämän ja taseen rahoitusaseman erotus</t>
  </si>
  <si>
    <t>Vaihtuvat vastaavat (+), edellinen tilikausi</t>
  </si>
  <si>
    <t>Lyhytaikainen vieras pääoma (+), edellinen tilikausi</t>
  </si>
  <si>
    <t>Seuraavan tilikauden lainanlyhennykset (-), edellinen tilikausi</t>
  </si>
  <si>
    <t>Taseen rahoitusasema +/-, edellinen tilikausi</t>
  </si>
  <si>
    <t xml:space="preserve">* Erittele tarkemmin tuottojen ja kulujen sisältö. </t>
  </si>
  <si>
    <t xml:space="preserve">Laskelma on laadittava tilinpäätöksen laatimisen yhteydessä, koska  se on osa virallista tilinpäätöstä. </t>
  </si>
  <si>
    <t xml:space="preserve">Jälkilaskelmaa ei liitetä yhteisön julkiseen tilinpäätökseen. </t>
  </si>
  <si>
    <t>Jälkilaskelma säilytetään yhdessä tilinpäätöstietojen kanssa vastaavan säilytysajan.</t>
  </si>
  <si>
    <t>Vuokrataloyhteisön jälkilaskelma</t>
  </si>
  <si>
    <r>
      <t xml:space="preserve">Muut yhteisön rahoitukseen vaikuttavat tapahtumat </t>
    </r>
    <r>
      <rPr>
        <b/>
        <sz val="11"/>
        <rFont val="Verdana"/>
        <family val="2"/>
      </rPr>
      <t>(omakustannusperiatteen alainen toiminta)</t>
    </r>
  </si>
  <si>
    <r>
      <t xml:space="preserve">Yhteisön muu toiminta </t>
    </r>
    <r>
      <rPr>
        <b/>
        <sz val="11"/>
        <rFont val="Verdana"/>
        <family val="2"/>
      </rPr>
      <t>(esim. hoivapalvelut)</t>
    </r>
  </si>
  <si>
    <t>Tarkistuslaskelmat tilinpäätöksen lukuihin</t>
  </si>
  <si>
    <t>Tuloslaskelmaluvut tilinpäätöksestä</t>
  </si>
  <si>
    <t>Tuotot (+)</t>
  </si>
  <si>
    <t>Kulut (-)</t>
  </si>
  <si>
    <t>Poistot (-)</t>
  </si>
  <si>
    <t>Tilinpäätössiirrot (+/-)</t>
  </si>
  <si>
    <t>Tilikauden tulos</t>
  </si>
  <si>
    <t>Jälkilaskelman tuotot</t>
  </si>
  <si>
    <t>Jälkilaskelman kulut</t>
  </si>
  <si>
    <t>Jälkilaskelman tulos</t>
  </si>
  <si>
    <t>Erotus</t>
  </si>
  <si>
    <t>Taseeseen aktivoidut kulut (investoinnit)</t>
  </si>
  <si>
    <t>Pysyvät vastaavat, tilikausi (+)</t>
  </si>
  <si>
    <t>Poistot (+)</t>
  </si>
  <si>
    <t>Saldo</t>
  </si>
  <si>
    <t>Pysyvät vastaavat, edell. tilikausi (+)</t>
  </si>
  <si>
    <t>Tilikauden muutos (aktivoinnit)</t>
  </si>
  <si>
    <t>Taseeseen aktivoidut, omakustannusvuokraustoiminta (+/-)</t>
  </si>
  <si>
    <t>Taseeseen aktivoidut, muu vuokraustoiminta (+/-)</t>
  </si>
  <si>
    <t>Taseeseen aktivoidut, muu toiminta (+/-)</t>
  </si>
  <si>
    <t>Lainojen lyhennykset ja nostot</t>
  </si>
  <si>
    <t>Pitkäaikainen vieras pääoma, tilikausi (lainat) (+)</t>
  </si>
  <si>
    <t>Lyhytaik.lainat (+)</t>
  </si>
  <si>
    <t>Pitkäaikainen vieras pääoma, edell. tilikausi (+)</t>
  </si>
  <si>
    <t>Lyhytaik.lainat, edell.tilikausi (+)</t>
  </si>
  <si>
    <t>Lainojen muutokset (nostot ja lyh.)</t>
  </si>
  <si>
    <t>Lainojen nostot ja lyh, omakustannusvuokraustoiminta (+/-)</t>
  </si>
  <si>
    <t>Lainojen nostot ja lyh, muu vuokraustoiminta (+/-)</t>
  </si>
  <si>
    <t>Lainojen nostot ja lyh, muu toiminta (+/-)</t>
  </si>
  <si>
    <t xml:space="preserve">Opo:n muutokset </t>
  </si>
  <si>
    <t>Esim. SVOP-rahasto, tilikausi (+)</t>
  </si>
  <si>
    <t>SVOP-rahasto, edell.tilikausi (+)</t>
  </si>
  <si>
    <t>Tilikauden muutos</t>
  </si>
  <si>
    <t>Opo:n muutokset, omakustannusvuokraustoiminta</t>
  </si>
  <si>
    <t>Opo:n muutokset, muu vuokraustoiminta</t>
  </si>
  <si>
    <t>Opo:n muutokset, muu toiminta</t>
  </si>
  <si>
    <t xml:space="preserve">Muiden taseen erien muutokset </t>
  </si>
  <si>
    <t>Tilikausi (+)</t>
  </si>
  <si>
    <t>Edellinen tilikausi (+)</t>
  </si>
  <si>
    <t xml:space="preserve">Tilikauden muutos </t>
  </si>
  <si>
    <t>Laskelmassa esitetty</t>
  </si>
  <si>
    <t>Edellisten tilikausien yli-/alijäämät</t>
  </si>
  <si>
    <t>Edellisten tilikausien yli- tai alijäämät laskelmassa</t>
  </si>
  <si>
    <t>Taseen rahoitusasema, edell.tilikausi</t>
  </si>
  <si>
    <t>Omakustannusvuokrauksen kumulatiiviset jäämät</t>
  </si>
  <si>
    <r>
      <t>€/m</t>
    </r>
    <r>
      <rPr>
        <vertAlign val="superscript"/>
        <sz val="11"/>
        <rFont val="Verdana"/>
        <family val="2"/>
      </rPr>
      <t>2</t>
    </r>
    <r>
      <rPr>
        <sz val="11"/>
        <rFont val="Verdana"/>
        <family val="2"/>
      </rPr>
      <t>/kk</t>
    </r>
  </si>
  <si>
    <r>
      <rPr>
        <b/>
        <sz val="11"/>
        <rFont val="Verdana"/>
        <family val="2"/>
      </rPr>
      <t>HUOM!</t>
    </r>
    <r>
      <rPr>
        <sz val="11"/>
        <rFont val="Verdana"/>
        <family val="2"/>
      </rPr>
      <t xml:space="preserve">
Jälkilaskelmien laatimisvelvollisuus vuodesta 2017 alkaen. </t>
    </r>
  </si>
  <si>
    <t>Lyhytaikainen vieras pääoma (+)</t>
  </si>
  <si>
    <t>Seuraavan tilikauden lainanlyhennykset (-)</t>
  </si>
  <si>
    <t>Tilinpäätös</t>
  </si>
  <si>
    <t>Jälkilaskelman mukaisen yli- ja alijäämän huomioiminen vuokrissa</t>
  </si>
  <si>
    <t>Jälkilaskelman osoittama yli- tai alijäämä vähennettynä varautumiseen kerätyillä varoilla on otettava huomioon seuraavien vuosien vuokranmäärityksessä. Yli- tai alijäämää voidaan huomioida 3-5 vuoden ajanjaksolla, jotta vuokrien kehitys pysyy tasaisena.</t>
  </si>
  <si>
    <t>Asuntojen taloudellinen käyttöaste (%) lasketaan jakamalla toteutuneet vuokra- ja vesimaksutuotot vuokrattavissa olevien asuntojen potentiaalisilla vuokra- ja vesimaksutuotoilla. Budjetoitua tyhjäkäyttövarausta ei huomioida käyttöastetta laskettaessa. Peruskorjauksen vuoksi tyhjillään olevat asunnot jätetään laskennan ulkopuolelle.</t>
  </si>
  <si>
    <t>Käyttöaste %</t>
  </si>
  <si>
    <t>Tilikauden toteutuneet muut käyttökorvaukset. Käyttökorvauksia ovat mm. sauna- ja pesutupamaksut. Käyttökorvauksina perittävien tuottojen on vastattava niistä aiheutuneita kuluja. Kellari- ja ullakkokomeroista ei peritä asukkailta erillistä korvausta, jos ne on alun perin rakennettu kaikkia huoneistoja varten.</t>
  </si>
  <si>
    <t>Hankintamenojen ylitys</t>
  </si>
  <si>
    <t>Luottotappioihin kirjattavat vuokrasaamiset ja suoritukset luottotappioihin kirjatuista vuokrasaamisista. Vuokrasaatava voidaan kirjata kuluksi silloin, kun saatavaa ei ole maksettu perimisyrityksistä huolimatta. Kirjanpito- ja verolait edellyttävät, että luottotappioksi kirjaamisen perusteet on dokumentoitu saatavan kuluksi kirjaamisen yhteydessä.</t>
  </si>
  <si>
    <t>Vuokran tasaus, erityisryhmäkohteet</t>
  </si>
  <si>
    <t xml:space="preserve">Omarahoitusosuuden korko, 1.7.2018 tai sen jälkeen rahoitetut kohteet </t>
  </si>
  <si>
    <t xml:space="preserve">Jälkilaskelman mukaiset kumulatiiviset yli- ja alijäämät tarkistetaan tilinpäätöksen lukuihin. </t>
  </si>
  <si>
    <t>Vaihtuvat vastaavat</t>
  </si>
  <si>
    <t>Taseen vaihtuvat vastaavat "rahat- ja pankkisaamiset, rahoitusarvopaperit ja lyhyt- ja pitkäaikaiset saamiset jne." yhteensä.</t>
  </si>
  <si>
    <t>Vuokravakuudet</t>
  </si>
  <si>
    <t xml:space="preserve">Taseen lyhytaikainen vieras pääoma yhteensä. </t>
  </si>
  <si>
    <t>Tilinpäätöksestä seuraavan tilikauden aikana tehtävät lainanlyhennykset.</t>
  </si>
  <si>
    <t>Rakenteilla olevien tai valmistuvien kohteiden esittäminen jälkilaskelmassa</t>
  </si>
  <si>
    <t>Taseen rahoitusasema +/-</t>
  </si>
  <si>
    <t>Koko yhteisön kumulatiivinen rahoitusyli- /alijäämä (yhteisön perustamisesta lähtien kertynyt).</t>
  </si>
  <si>
    <t>Kokonaisjäämä</t>
  </si>
  <si>
    <t xml:space="preserve">Edellisen tilikauden taseen rahoitusasemaan sisältyvät luvut, joita ovat hoito-, rahoitusmenojen-, varautumisten ym. jäämät, siirretään edellisen vuoden jälkilaskelmasta tilikauden jälkilaskelmaan. Jos edellisen tilikauden taseen rahoitusasema ei ole selvillä, on se laskettava vastaavalla tavalla, mitä tilikauden taseen rahoitusasema. Jälkilaskelmassa edellisen tilikauden yli-/alijäämät on täsmättävä edellisen tilikauden taseen rahoitusasemaan (kumulatiiviseen yli-/alijäämään). </t>
  </si>
  <si>
    <t>Laskelman laatimisen perusteet</t>
  </si>
  <si>
    <t>Poistot</t>
  </si>
  <si>
    <t>Jälkilaskelmassa huomioidaan rahan todellinen liikkuminen, ei esimerkiksi kirjanpidollisia eriä kuten asuintalovarausta tai poistoja.</t>
  </si>
  <si>
    <t>Kohdekohtaiset jälkilaskelmat</t>
  </si>
  <si>
    <t>Kirjanpito</t>
  </si>
  <si>
    <t>Taseeseen aktivoidut, muu (vuokraus)toiminta</t>
  </si>
  <si>
    <t xml:space="preserve">Rakenteilla olevien/valmistuneiden kohteiden taseen arvot esitetään jälkilaskelmassa pääsääntöisesti pysyvien vastaavien muutoksena (lisäys: maa- ja vesialueet, rakennukset jne.). Jos kohde rakennetaan erillisenä asunto-osakeyhtiönä eikä kohde kuulu emoyhtiöön, ei kohteen lukuja voida huomioida emoyhtiön tilinpäätöksessä ja jälkilaskelmassa. Jos kohde sulautetaan kesken vuoden emoyhtiöön, on yhteisön laadittava kaksi eri jälkilaskelmaa, toinen kohteesta ennen emoyhtiöön sulauttamista ja toinen laskelma sulautumisen jälkeisistä tapahtumista. Asukkaille voi esittää laskelmien yhdistelmän tarvittaessa. </t>
  </si>
  <si>
    <t>Edellisten tilikausien yli-/alijäämä yhteensä</t>
  </si>
  <si>
    <t>Seuraavina vuosina vuokrissa huomioitava yli-/alijäämä yhteensä (+/-)</t>
  </si>
  <si>
    <t xml:space="preserve">Edellisen tilikauden jälkilaskelmasta siirtyvä "omakustannusvuokraustoiminnan investoinnit ja niiden rahoitus sekä investointien realisointi" -jäämä. Investointien jäämää ei siirretä asukkaiden tuleviin vuokriin. </t>
  </si>
  <si>
    <t>Jos vuokratalon omistaja (esim. kunta) on ensivuokrannut kohteen tai asuntoja toiselle yhteisölle (esim. hoivapalveluyritys), joka jälleenvuokraa asunnot asukkaille, on vuokratalon omistajan laadittava jälkilaskelma siten, että siitä käy ilmi asukkaan maksama vuokra ja kaikki sillä katetut kulut. Jälkilaskelma on siis laadittava sekä vuokratalon omistajan että ensivuokralaisen kirjanpidon tietoihin perustuen. Omistajan ja ensivuokralaisen sopimuksessa on hyvä sopia, milloin jälkilaskelmaa varten tarvittavat tiedot toimitetaan. Omakustannusperiaate koskee sekä omistajan että ensivuokraajan asukkailta perimää vuokraa.</t>
  </si>
  <si>
    <t xml:space="preserve">Omakustannusperiaatteen alaisen, ulkoisella rahoituksella rahoitetun ja vapaan (vuokran)määrityksen alaisen toiminnan jäämä yhteensä. </t>
  </si>
  <si>
    <t>Kokonaisjäämän ja taseen rahoitusaseman (yhteisön kumulatiivisen jäämän) erotus. Jos erotus ei ole 0 €, tarkista, että jälkilaskelmassa on huomioitu kaikki rahoitukseen vaikuttaneet tapahtumat. Erityisesti huomioi, täsmääkö aktivoinnit, lainojen lyhennykset ja nostot, oman pääoman muutokset ja onko yhteisön muun vuokraustoiminnan ja muun toiminnan tuotot ja kulut sisällytetty laskelmaan.</t>
  </si>
  <si>
    <t xml:space="preserve">Kulut yhteensä vuokrien tasauksen jälkeen. </t>
  </si>
  <si>
    <t xml:space="preserve">Omakustannusvuokrauksen alaisen toiminnan rahoitusjäämät yhtiön perustamisesta lähtien. </t>
  </si>
  <si>
    <t>Lain säännös</t>
  </si>
  <si>
    <t>Jälkilaskelman laatimisvelvollisuus</t>
  </si>
  <si>
    <t>Luovutustappiot rahoitusarvopapereista</t>
  </si>
  <si>
    <t xml:space="preserve">Esitetään korko- ja muissa rahoituskuluissa. </t>
  </si>
  <si>
    <t>Sijoitukset</t>
  </si>
  <si>
    <t xml:space="preserve">Kiinteistön ylläpidosta ja hoidosta syntyvät kulut, joita ei voi sisällyttää mihinkään edellä olevaan kohtaan (esim. maksettu vahingonkorvaus). Vuokriin ei kuitenkaan saa sisällyttää lainvastaisesta toiminnasta aiheutuneita kuluja kuten esim. laittomasta irtisanomisesta määrättyä vahingonkorvausta. Henkilöstö- ja hallintokulut esitetään niille varatuilla riveillä. </t>
  </si>
  <si>
    <t xml:space="preserve">Omakustannusperiaatteen alainen vuokra, joka peritään asukkailta. Tämä koskee kohdekohtaista vuokranmäärityslaskelmaa. Vuokraan ei sisällytetä uudiskohteiden investointien kustannuksia.  Tasausryhmän ja yhteisön omakustannusvuokra on keskimääräinen vuokra. </t>
  </si>
  <si>
    <t>Vuokran korotus vuokrasopimuksessa</t>
  </si>
  <si>
    <t xml:space="preserve">Vuokrat korotetaan myös omakustannusperiaatteen mukaan vastaavalla tavalla, miten vuokranmäärityslaskelmat laaditaan. </t>
  </si>
  <si>
    <t>Vuokran korotuskirje</t>
  </si>
  <si>
    <t xml:space="preserve">Vuokrien korotuksesta on ilmoitettava asukkaille 2 kk ennen kuin uusi vuokra astuu voimaan. </t>
  </si>
  <si>
    <t xml:space="preserve">Yhteisön omistuksessa oleville keskinäisille kiinteistöosakeyhtiöille ja asunto-osakeyhtiöille maksetut rahoitusvastikkeet. Maksetut rahoitusvastikkeet ilmoitetaan kokonaisuudessaan tässä kohdassa eikä kulujen erittely kiinteistö-/asunto-osakeyhtiön kirjanpidosta ole tarpeen. </t>
  </si>
  <si>
    <t xml:space="preserve">Jälkilaskelmassa esitetään vuokratuotot toteutuneiden tuottojen perusteella. Tyhjäkäyttöä ei siten esitetä jälkilaskelmassa. </t>
  </si>
  <si>
    <t xml:space="preserve">Jälkilaskelmassa esitetään, miten paljon vuokrissa on kertynyt varoja varautumisiin (Huom! Tyhjistä asunnoista ei kerry varoja varautumisiin). Jos vuokranmäärityslaskelmassa ei ole esitetty kerättäväksi varoja varautumisiin, ei niitä voida esittää myöskään jälkilaskelmassa. Varautumisten määrän on perustuttava todellisiin erääntyviin kustannuksiin (esim. PTS-suunnitelmat). Varautua voi korjauksiin, joita toteutetaan tietyn aikavälin kuluessa ja joiden rahoittaminen kerralla nostaisi vuokria kohtuuttomasti. Nämä toimenpiteet ovat laajoja koko kiinteistöä koskevia suurehkoja korjauksia tai perusparannuksia. Menoihin varautumalla voidaan vaikuttaa siihen, että vuokrien kehitys on tasaista eikä korjaus tai perusparannus toteutuessaan aiheuta merkittävää vuokran korotusta. Varautumisen sallitut enimmäismäärät ovat esitetty erikseen. </t>
  </si>
  <si>
    <t xml:space="preserve">Jälkilaskelmassa esitetään taseen rahoitusasemassa edellisen tilikauden rahoitusyli- ja alijäämä. Vuoden 2016 ylijäämät voi poikkeuksellisesti siirtää suoraan varautumisiin kertyneisiin varoihin. Jos yhteisölle on kertynyt alijäämää, on se esitettävä hoito- tai rahoituskuluihin kertyneeksi. </t>
  </si>
  <si>
    <t>Kohde</t>
  </si>
  <si>
    <t xml:space="preserve">Kohde voi muodostua useista eri rakennuksista (taloista). </t>
  </si>
  <si>
    <t>Vuokranmääritysyksikkö</t>
  </si>
  <si>
    <t>Tasausryhmä</t>
  </si>
  <si>
    <t>Asuintalovaraus</t>
  </si>
  <si>
    <t>Asuintalovaraus on asunto- ja kiinteistöosakeyhtiöiden käytössä oleva kirjanpidollinen erä, jolla voi vaikuttaa yhtiön verotettavan tuloksen määrään. Asuintalovarauksen muodostaminen ja purkaminen käsitellään tilinpäätöksessä yhtiötasolla ainoastaan yhtiön verotukseen vaikuttavana kirjauksena. Varautumisena kerätyistä vuokrista ei käytetä vuokranmäärityksessä nimitystä asuintalovaraus. Myöskään asuintalovarauksen muodostamista ja purkamista ei sisällytetä kohteiden vuokraan. Vuokranmääritys- ja jälkilaskelmissa ei esitetä asuintalovarausta millään tavalla.</t>
  </si>
  <si>
    <t>Varautumisena kerätyt varat ja niiden käyttö</t>
  </si>
  <si>
    <t>Tukiluokat</t>
  </si>
  <si>
    <r>
      <t>Huoneistoala (m</t>
    </r>
    <r>
      <rPr>
        <b/>
        <vertAlign val="superscript"/>
        <sz val="11"/>
        <rFont val="Verdana"/>
        <family val="2"/>
      </rPr>
      <t>2</t>
    </r>
    <r>
      <rPr>
        <b/>
        <sz val="11"/>
        <rFont val="Verdana"/>
        <family val="2"/>
      </rPr>
      <t>)</t>
    </r>
    <r>
      <rPr>
        <b/>
        <sz val="11"/>
        <color theme="1"/>
        <rFont val="Verdana"/>
        <family val="2"/>
      </rPr>
      <t>:</t>
    </r>
  </si>
  <si>
    <t>Seuraavina vuosina vuokrissa huomioitava yli-/alijäämä, hoito- ja rahoituskulut yhteensä (+/-)</t>
  </si>
  <si>
    <t>Kohteen/vuokranmääritysyksikön nimi / tunniste:</t>
  </si>
  <si>
    <t xml:space="preserve">Jälkilaskelma tuli laatia ensimmäisen kerran vuoden 2017 vuokrista. Laskelmien laatiminen on pakollista. Jos yhteisö ottaa käyttöön tämän uuden jälkilaskelma-mallipohjan, on aiemmilta vuosilta kertyneet yli- ja alijäämät, edellisten tilikauden taseen rahoitusasema sekä tarkistuslaskelmat tilinpäätöksen lukuihin siirrettävä tähän uuteen laskelmaan manuaalisesti. </t>
  </si>
  <si>
    <t xml:space="preserve">Jos vuokravakuudet ovat kirjanpidossa kirjattu lyhytaikaiseen vieraaseen pääomaan, esitetään vuokravakuudet ainoastaan taseen rahoitusasemassa, mutta jos ne sisältyvät tilinpäätöksessä pitkäaikaisiin velkoihin, esitetään vuokravakuudet muissa yhteisön rahoitukseen vaikuttavissa tapahtumissa.  </t>
  </si>
  <si>
    <t>Luovutusvoitot ja -tappiot rahoitusarvopapereista</t>
  </si>
  <si>
    <t xml:space="preserve">Sijoituksista aiheutuneet luovutusvoitot esitetään jälkilaskelmassa rahoitusvuokran alla korko- ja muissa rahoitustuotoissa ja luovutustappiot muissa korko- ja rahoituskuluissa. </t>
  </si>
  <si>
    <t xml:space="preserve">Sijoitukset sisältyvät aktivoituihin kuluihin (pysyvien vastaavien muutokseen kahden tilikauden välillä), joten niitä ei esitetä erikseen. Ks. Luovutusvoitot ja -tappiot. </t>
  </si>
  <si>
    <t>Ensivuokralainen</t>
  </si>
  <si>
    <t xml:space="preserve">Ensivuokralainen voi olla esim. hoivapalveluyritys, jonka kanssa omistaja (esim. kunta) on tehnyt sopimuksen tilojen vuokraamisesta. Ensivuokralainen vuokraa asunnot edelleen asukkaille. </t>
  </si>
  <si>
    <t>Ruutujen kiinnittäminen (otsikot siirtyvät taulukkoa vieritettäessä)</t>
  </si>
  <si>
    <t xml:space="preserve">Tarvittaessa ruudut voi kiinnittää siten, että taulukkoa alaspäin ja sivusuunnassa vieritettäessä yhteisön tai kohteen nimet siirtyvät mukana. Ruutujen kiinnittämisen voi tehdä seuraavasti esim. ruudussa B4: Näytä &gt; Kiinnitä ruudut. Kun ruudut halutaan vapauttaa, vapautus tehdään myös ruudussa B4: Näytä &gt; Kiinnitä ruudut &gt; Vapauta ruudut.  </t>
  </si>
  <si>
    <t>Fuusion käsittely jälkilaskelmalla</t>
  </si>
  <si>
    <t xml:space="preserve">Sulautuvan yhteisön pysyvät vastaavat (rakennukset, sijoitukset jne.), vaihtuvat vastaavat (rahat ja pankkisaamiset jne.), vieras pääoma jne. kirjataan kirjanpidossa sulautuvan yhteisön kirjanpitoon. Jälkilaskelmalla esitetään taseen luvuista kahden eri tilikauden välillä tapahtuneet muutokset vastaavalla tavalla kuten normaalitilanteessa. Fuusiovoitto ja -tappio esitetään jälkilaskelmalla liiketoiminnan muissa tuotoissa tai kuluissa. Ks. Rakenteilla olevien tai valmistuvien kohteiden esittäminen jälkilaskelmassa. </t>
  </si>
  <si>
    <t>Edellisten tilikausien yli-/alijäämä, varautuminen perusparannus-, ylläpito- ja hoitokustannuksiin</t>
  </si>
  <si>
    <t>Osinko tai oman pääoman palautus (-)</t>
  </si>
  <si>
    <t xml:space="preserve">Summa otetaan suoraan edellisen tilikauden jälkilaskelmasta kohdasta "seuraavina vuosina vuokrissa huomioitava yli-/alijäämä" tai "seuraavalle tilikaudelle siirtyvä yli-/alijäämä". Summa on edellisiltä tilikausilta kertynyt kumulatiivinen yli- ja alijäämä.  Hoito- ja rahoitusvuokrien sekä varautumisten jäämät esitetään erikseen. </t>
  </si>
  <si>
    <t>Vuokratalon hallintoon kohdistuvat kulut, jotka perustuvat yritysten kanssa laadittuihin sopimuksiin tai laskutuksiin. Arvoltaan merkittävimmät ostettavat palvelut on kilpailutettava korkotukilain 13 b §:n / aravarajoituslain 7 b §:n mukaisesti. Hallinnon kuluista ei pääsääntöisesti suoriteta ennakonpidätystä. Hallintokuluja ovat esim. asukkaiden valinnasta aiheutuneet kulut, taloushallinto-, tilitarkastus-, lakimies-, ict-, pankki- ja postitus-, viestintä, matka-, lehtikulut ja jäsenmaksut.</t>
  </si>
  <si>
    <t xml:space="preserve">Kiinteistön hoito- ja ylläpitokulujen kattamiseksi vuokranmäärityskaudella nostettavaksi suunnitellut hoitolainat. Jotta hoitokulujen kattamiseksi nostetut lainat ovat eriteltävissä muista lainoista, ne on eriteltävä kirjanpidossa eri tileille kuin muut lainat. </t>
  </si>
  <si>
    <t>Vuokratalon omistajan on toimittajatahosta riippumatta kilpailutettava arvoltaan merkittävimmät hankkimansa isännöinti-, hallinto-, huolto- ja muut kiinteistönhoitopalvelut sekä kunnossapitotyöt, joiden kattamista varten peritään tai on tarkoitus periä vuokraa. Jos hankinnan arvo ilman arvonlisäveroa ylittää julkisista hankinnoista annetun lain (348/2007) 15 §:n 1 kohdassa säädetyn kansallisen kynnysarvon, se on kilpailutettava, jollei pakottavista kiireellisistä syistä tai muusta laista muuta johdu. Hankintaa ei saa jakaa eriin, osittaa tai laskea poikkeuksellisin menetelmin lain soveltamisen välttämiseksi.</t>
  </si>
  <si>
    <t>Kerätyillä varautumisilla katetut ylläpito- ja hoitokulut</t>
  </si>
  <si>
    <t>Hoitokuluissa otetaan huomioon hyvän kiinteistönpidon kannalta tarpeelliset ja kohtuulliset arvioon perustuvat kiinteistön vuotuiset menot. Ostettavat palvelut on kilpailutettava muutaman vuoden välein. Myös konsernin sisältä ostettavat palvelut on kilpailutettava muutaman vuoden välein. Itse tuotettujen palvelujen kustannusten on oltava kohtuullisia. Kulut esitetään pääsääntöisesti laskelmassa + merkkisenä.</t>
  </si>
  <si>
    <t>Soluun merkitään vain kiinteistön hoito- ja ylläpitokulujen kattamiseksi nostettujen hoitolainojen lyhennykset. Hoitolainojen lyhennykset voi esittää myös rahoituskuluissa.</t>
  </si>
  <si>
    <t>Yhteisön/kohteen muusta toiminnasta saatu rahoitus omakustannustoiminnan investointeihin (+)</t>
  </si>
  <si>
    <t>Yhteisön/kohteen muu toiminta ja vapaarahoitteinen vuokraustoiminta voivat tukea omakustannusvuokraustoimintaa muun muassa rahoittamalla omakustannusvuokraustoiminnan investointeja. Tukea saanut investointi merkitään omakustannusvuokraustoiminnan aktivoiduksi kuluksi. Investointiin saatu rahoitus merkitään omakustannusvuokraustoiminnan investointeihin omalle rivilleen Yhteisön/kohteen muusta toiminnasta saatu rahoitus omakustannustoiminnan investointeihin (+).
Muun toiminnan ja vapaarahoitteisen vuokraustoiminnan antama rahoitus merkitään näiden toimintojen laskelmiin kohtaan Muut rahoitusta kerryttävät ja vähentävät tapahtumat (+/-). Näin jälkilaskelmalle jää näkyviin muun toiminnan omakustannusvuokraustoiminnalle antama rahoitus.</t>
  </si>
  <si>
    <t>Osinko tai oman pääoman palautus</t>
  </si>
  <si>
    <t>Katso ohjeen kohta "Tuoton tuloutuksena omistajalle maksettava suoritus"</t>
  </si>
  <si>
    <t>Jälkilaskelma on tilinpäätöshetkellä vuokratuotoista ja niillä katettavista menoista laadittava suoriteperusteinen rahavirtalaskelma.  Koko yhteisön jälkilaskelman luvut otetaan tilinpäätöksen toteutumaluvuista. Kohdekohtaisten sekä tasausryhmien laskelmien luvut otetaan kustannuspaikkakohtaisista tuloslaskelmista ja taseista. Osa taseessa esitetyistä kuluista kuten esim. aktivoidut kulut ja lainat on syytä kirjata kirjanpitoon kustannuspaikkakohtaisesti. Koko yhteisön jälkilaskelma täsmäytetään tilinpäätöksessä taseen rahoitusasemaan.</t>
  </si>
  <si>
    <r>
      <t xml:space="preserve">Tasausryhmä voi olla useista eri kohteista tai vuokranmääritysyksiköistä muodostettu ryhmä. Tasausryhmä voi olla myös koko yhteisö, jos yhteisö tasaa kaikkien yhteisöön kuuluvien kohteiden kesken. Kunkin kohteen tai vuokranmääritysyksikön </t>
    </r>
    <r>
      <rPr>
        <b/>
        <sz val="11"/>
        <rFont val="Verdana"/>
        <family val="2"/>
      </rPr>
      <t>vuokranmäärityslaskelmassa</t>
    </r>
    <r>
      <rPr>
        <sz val="11"/>
        <rFont val="Verdana"/>
        <family val="2"/>
      </rPr>
      <t xml:space="preserve"> esitetään  arvioitu vuokran tasaus -summa eli miten paljon kohde maksaa muiden kohteiden kuluja tai vastaavasti saa hyvitystä muilta kohteilta. Vuokran tasaus -summa saadaan kaikkien tasausryhmään kuuluvien kohteiden yhteenlasketuista kuluista käyttäen laskentaperusteena yhtiön ja asukkaiden päätöksen mukaisia tasauksen perusteita (esim. käyttöarvo tai pinta-ala). </t>
    </r>
    <r>
      <rPr>
        <b/>
        <sz val="11"/>
        <rFont val="Verdana"/>
        <family val="2"/>
      </rPr>
      <t>Jälkilaskelmassa</t>
    </r>
    <r>
      <rPr>
        <sz val="11"/>
        <rFont val="Verdana"/>
        <family val="2"/>
      </rPr>
      <t xml:space="preserve"> kunkin kohteen vuokran tasaus -summa lasketaan tasausryhmän toteutuneiden kulujen perusteella.  </t>
    </r>
  </si>
  <si>
    <t xml:space="preserve">Vuokranmääritysyksikkö voi olla useista esim. toisiaan lähellä sijaitsevista ja samoihin aikoihin rakennetuista kohteista muodostettu yksikkö. Yhteisö voi päättää, perustaako vuokranmääritysyksikön vai määritteleekö vuokrat kohteittain. Vuokranmääritysyksikölle tehdään yksi vuokranmäärityslaskelma ja jälkilaskelma. Vuokranmääritysyksikköä perustettaessa on hyvä huomioida, milloin kunkin kohteen vuokranmääritysrajoitukset päättyvät. Jos kohde jää rajoituksista vapauduttuaan vuokranmääritysyksikköön, on sen oltava ylijäämäinen ja ylijäämän toteamiseksi on kyseiseen kohteeseen laadittava erillinen jälkilaskelma. </t>
  </si>
  <si>
    <t>Korkotuotot ja muut rahoitustuotot</t>
  </si>
  <si>
    <t xml:space="preserve">Tilikauden muut kiinteistön tuotot, joita ei voi sisällyttää mihinkään edellä olevaan kohtaan. </t>
  </si>
  <si>
    <t>Muut rahoitukseen vaikuttavat tapahtumat</t>
  </si>
  <si>
    <t>Muut taseen rahoitustapahtumat, jotka eivät vaikuta omakustannusvuokraustoiminnan tai muun toiminnan yli- tai alijäämiin, esim. vuokravakuudet. Erittele tässä kohdassa esitetyt tapahtumat lisätietoja -kohdassa.</t>
  </si>
  <si>
    <t xml:space="preserve">Tilikaudella maksettavaksi tulevat verot ja veronpalautukset. Omakustannusperiaatetta noudatettaessa yleensä ei synny verotettavaa tuloa. Verotettavaa tuloa voi muodostua tuleviin perusparannuksiin-, ylläpito- ja hoitokustannuksiin sekä muihin lain mukaisiin velvoitteisiin varautumisesta. Jos yhteisölle syntyy verotettavaa tuloa edellä mainituista syistä, yhteisö voi tilinpäätöksessä tehdä vastaavan suuruisen asuintalovarauksen asuintalovarauksesta annetun lain (846/1986) enimmäismäärää koskevien säännösten puitteissa. Lisäksi verotettavaa tuloa voi syntyä, jos yhteisön vuosittaiset kiinteistön hankintamenon ja perusparannuksen rahoittamiseksi otettujen lainojen lyhennykset ovat suuremmat kuin pysyvien vastaavien rakennuksista, koneista ja laitteista tehtävät verotuksessa hyväksyttävät enimmäispoistot. </t>
  </si>
  <si>
    <t>Asukkailta perittävällä omakustannusvuokralla ei saa kattaa kuluja, jotka aiheutuvat asukkaille tarjottavista hoiva-, hoito-, ateria- yms. palveluista, vaan niiden kustannukset on katettava erillisillä palvelumaksuilla, jotka esitetään laskelmassa muun toiminnan tuottoina. 
Muuhun toimintaan, kuten palvelutoimintaan, liittyvät tuotot ja kulut on pidettävä erillään kirjanpidossa. Myös taseen erät kuten esim. investoinnit ja lainojen lyhennykset on pystyttävä eriyttämään.</t>
  </si>
  <si>
    <t>Hallinto- ja henkilöstökulujen kohdistamisperiaatteet</t>
  </si>
  <si>
    <t xml:space="preserve">HUOM!
Jälkilaskelmien laatimisvelvollisuus vuodesta 2018 alkaen. </t>
  </si>
  <si>
    <t>Verot (+/-)</t>
  </si>
  <si>
    <t>Kokonaisjäämän tarkistus taseen rahoitusasemaan</t>
  </si>
  <si>
    <t>Jälkilaskelmaan syötettyjen lukujen kokonaisjäämä +/-</t>
  </si>
  <si>
    <t>Vapaa vuokraustoiminta ja muu vapaa toiminta; tuoton siirtäminen tukemaan omakustannusvuokraa</t>
  </si>
  <si>
    <t xml:space="preserve">Vapaa vuokraustoiminta ja muu vapaa toiminta voivat tukea omakustannusvuokraa. Tuki ei saa olla lainaa ja lisäselvityksissä tulee antaa tarkempi selvitys asiasta.  Siirretty tuki vähennetään vapaan (vuokraus)toiminnan tuotoista ja lisätään omakustannusvuokraustoiminnan kohtaan "muut kiinteistön tuotot". </t>
  </si>
  <si>
    <t xml:space="preserve">Vuokratuotoissa esitetään asuntojen vuokratuotot. Käyttökorvaukset kuten esim. autopaikkojen vuokrat esitetään erikseen käyttökorvauksissa. </t>
  </si>
  <si>
    <t>Käyttöomaisuuden myyntivoitot ja -tappiot</t>
  </si>
  <si>
    <t>Fuusiovoitto ja -tappio</t>
  </si>
  <si>
    <t xml:space="preserve">Fuusiovoitto ja -tappio esitetään jälkilaskelmalla muissa tuotoissa tai kuluissa, jos se on kirjanpidossa kirjattu tuloslaskelmaan. Taseeseen kirjatut kuten esim. rakennusten lisäykset, esitetään aktivoiduissa kuluissa / tuotoissa. </t>
  </si>
  <si>
    <t>Muistiinpanot (vapaaehtoinen):</t>
  </si>
  <si>
    <t>Hoitovuokra (ja rahoitusvuokra)</t>
  </si>
  <si>
    <t>Rahoitusvuokra (jos rahoitusvuokra peritään erikseen, täytetään nämä kohdat)</t>
  </si>
  <si>
    <t>Taseeseen aktivoidut kulut tilikauden aikana, uudiskohteet ja perusparantaminen (-), käyttöomaisuuden realisointi (alaskirjaukset) (+)</t>
  </si>
  <si>
    <t>Laskelmassa esitetään ulkoisella rahoituksella katetut kulut kuten uusiin rakennettaviin kohteisiin kohdistuvat kulut ja niiden rakentamista varten nostetut lainat. Investoinneilla ei ole vaikutusta asukkaiden vuokriin. 
Yhteisön/kohteen muu toiminta ja vapaarahoitteinen vuokraustoiminta voivat tukea omakustannusvuokraustoimintaa muun muassa rahoittamalla omakustannusvuokraustoiminnan investointeja. Katso lisätietoja kohdasta Yhteisön/kohteen muusta toiminnasta saatu rahoitus omakustannustoiminnan investointeihin (+).</t>
  </si>
  <si>
    <t>Käyttö- ja luovutusrajoituksen alaisten sekä rajoituksista vapautuneiden kohteiden ja osakkeiden myynnistä saatu myyntivoitto tai myyntitappio (tuloslaskelmalle kirjattu). </t>
  </si>
  <si>
    <t>Uudiskohteiden rakentamisen ja perusparannuksen kustannukset sekä niihin saatavat avustukset tilikaudella mukaan lukien rakennusaikaiset korot ja muut rakennusaikaiset erät. Käyttöomaisuuden myynnit ja alaskirjaukset (tasetapahtumat).</t>
  </si>
  <si>
    <t>Tämän tiedoston sisältö</t>
  </si>
  <si>
    <t>Omakustannusvuokraustoiminnan käyttöomaisuuden myynnin (realisoinnin tai alaskirjauksen) aiheuttaman myyntivoiton tai myyntitappion kirjaamistapaa jälkilaskelmalle on muutettu.</t>
  </si>
  <si>
    <t xml:space="preserve">Rivi 21: Käyttöomaisuusmyynnin myyntivoittoa ei enää suoraan merkitä muihin kiinteistön tuottoihin. </t>
  </si>
  <si>
    <t>Rivit 97: KOM-myynnistä aiheutuva taseen muutos merkitään riville 97 (hankinnat, myynnit, realisoinnit ja alaskirjaukset samaan soluun).</t>
  </si>
  <si>
    <t>Rivi 102: Tuloslaskelmalle kirjattu KOM-myyntivoitto/tappio merkitään riville 102.</t>
  </si>
  <si>
    <t>Laskelmamallin versionhallinta</t>
  </si>
  <si>
    <t>Pvm</t>
  </si>
  <si>
    <t>Toimenpiteet</t>
  </si>
  <si>
    <t>Julkaisu ara.fi -sivuilla</t>
  </si>
  <si>
    <t>Ohje-välilehdelle on päivitetty KOM-myyntejä, realisointeja ja alaskirjauksia koskevat ohjekohdat.</t>
  </si>
  <si>
    <t>Ohjeita jälkilaskelman laatimisen tueksi</t>
  </si>
  <si>
    <t>Lisätty välilehdet 2023-2026</t>
  </si>
  <si>
    <t>Jälkilaskelmamallipohjat omilla välilehdillään vuosille 2017-2026</t>
  </si>
  <si>
    <t>Varautuminen on sallittua seuraavasti: 
• enintään 1 €/asm2 /kk, jos talon tai asunnon rahoittamiseksi myönnetyn lainan hyväksymisestä arava- tai korkotukilainaksi on kulunut enintään 20 vuotta, 
• enintään 2 €/asm2 /kk, jos talon tai asunnon rahoittamiseksi myönnetyn lainan hyväksymisestä arava- tai korkotukilainaksi on kulunut yli 20 vuotta.</t>
  </si>
  <si>
    <t>Varautumisten enimmäismäärää koskeva ohje päivitetty.</t>
  </si>
  <si>
    <t>Välilehtien järjestys muutettu: ohjeet ja sisällys alussa. Julkaisu ara.fi:hin.</t>
  </si>
  <si>
    <t xml:space="preserve">Vuokrien tasausta koskevat rivit poistettu jälkilaskelmalta. Tasaus ilmoitetaan vuokran määrityslaskelmalla. </t>
  </si>
  <si>
    <t xml:space="preserve">S-posti: valvonta.varke(at)gov.fi, puh.vaihde 0295 16001. Laskelmaa koskevat huomautukset / muutosehdotukset voi lähettää em. sähköpostiosoitteeseen. </t>
  </si>
  <si>
    <t>Jos rakentamisen kustannukset ylittyvät eikä Varke ole hyväksynyt hankintamenon ylitystä lainoitusarvoon, kustannuksia ei saa miltään osin sisällyttää vuokraan eikä ylityksen osalta saa vuokrissa periä omistajan sijoitukselle oman pääoman korkoa.</t>
  </si>
  <si>
    <r>
      <t xml:space="preserve">Käyttö- ja luovutusrajoitusten alaiset kohteet ja milloin ne vapautuvat esim. vuokranmäärityksen rajoituksista, voi tarkastaa Varken verkkosivujen verkkoasioinnista </t>
    </r>
    <r>
      <rPr>
        <i/>
        <sz val="11"/>
        <rFont val="Verdana"/>
        <family val="2"/>
      </rPr>
      <t>(varke.fi &gt;  Asioi verkossa &gt; Yhteisöjen ja yhtiöiden verkkoasiointi</t>
    </r>
    <r>
      <rPr>
        <sz val="11"/>
        <rFont val="Verdana"/>
        <family val="2"/>
      </rPr>
      <t>). Taulukot rajoituksista erilaisille lainatyypeille on esitetty Varken ohjesivustolla</t>
    </r>
    <r>
      <rPr>
        <i/>
        <sz val="11"/>
        <rFont val="Verdana"/>
        <family val="2"/>
      </rPr>
      <t xml:space="preserve"> ohjeet.varke.fi &gt; Käyttö- ja luovutusrajoitukset ja muutokset niihin &gt; Käyttö- ja luovutusrajoitukset &gt; Rajoitusten tarkistuslista. </t>
    </r>
  </si>
  <si>
    <t xml:space="preserve">Henkilöstön palkkakulujen kohdistamisen pitää perustua työajanseurantaan, jolla varmistetaan henkilökunnan tosiallisesti omakustannusperusteisen toiminnan hallintotarpeisiin käyttämä työaika. Jos työajanseuranta ei joissakin poikkeustilanteissa ole mahdollista, kulujen kohdistamisen täytyy perustua perusteltuun arvioon kunkin työntekijän työajan käytöstä. Ensisijaisesti hallintokulut ja laskut on kirjanpidossa kohdistettava sille kohteelle, jota ne koskevat. Aina tämä ei ole mahdollista, eli kyseessä on ns. yleishallintokulu (toimitilavuokrat, tietojärjestelmät, koulutukset, työmatkat, mainos- ja markkinointikulut, asiantuntijapalvelut jne.). Tällöin Varke suosittelee tekemään arvion siitä, mikä osa yleishallintokulusta palvelee kutakin yhteisön toimintaa (omakustannusperusteinen toiminta, muu vuokraustoiminta ja muu toiminta). Omakustannusperusteisen toiminnan sisällä yleishallintokulut jaetaan samassa suhteessa kuin henkilöstökulut. </t>
  </si>
  <si>
    <t>Valtion tukeman asuntorakentamisen keskuksen, Varken yhteystiedot</t>
  </si>
  <si>
    <r>
      <t xml:space="preserve">Tasaaminen voidaan tehdä esimerkiksi pinta-alan mukaan tai pisteyttämällä kohteet käyttöarvon mukaan (Varken suositus), jolloin tasauksessa huomioidaan esimerkiksi talon ikä, sijainti ja laatutaso. Käyttöarvon avulla talo arvotetaan suhteessa saman tasausryhmän muihin taloihin. Käyttöarvo voi muuttua esim. laatutasoa parantavalla remontilla. Käyttöarvon mukaista kulujen tasaamista varten on laadittu tasausmalli-laskuri, joka löytyy Varken verkkosivuilta </t>
    </r>
    <r>
      <rPr>
        <i/>
        <sz val="11"/>
        <rFont val="Verdana"/>
        <family val="2"/>
      </rPr>
      <t>varke.fi &gt;  Etusivu &gt; Yhteisöt ja yhtiöt &gt; Valtion tukeman asuntokannan hallinnointi &gt; Mallipohjat laskelmiin &gt; Tasausmallilaskuri</t>
    </r>
    <r>
      <rPr>
        <sz val="11"/>
        <rFont val="Verdana"/>
        <family val="2"/>
      </rPr>
      <t xml:space="preserve">. Laskuri laskee kullekin kohteelle pistearvon, kohteen prosenttiosuuden kustannuksista sekä kohteen osuuden yhteiskustannuksista. Tasaamisen perusteet käsitellään asukastoimielimissä ja perusteiden on pysyttävä vuosittain samana. </t>
    </r>
  </si>
  <si>
    <t xml:space="preserve">Tilikauden toteutuneet hoito- ja (rahoitus)menojen kattamiseksi kerätyt vuokratuotot. Vuokratuotot määräytyvät ylläpito- ja hoitokulujen perusteella, ja jos rahoituskulut ovat sisällytetty samaan vuokraan, myös rahoituskulujen perusteella. (Ks. Ohjeen kohdat rahoitus(vuokra)tuotot ja rahoituskulut.) Omakustannusperiaatteen mukaan vuokrissa ei saa periä ylijäämää lukuun ottamatta varautumisiin kerättäviä varoja (tuotot - kulut = 0 €). Jos yli- ja alijäämää on kertynyt, on se huomioitava asukkaiden tulevissa vuokrissa. Varke suosittelee, että vuokrat määritellään erikseen hoito- ja rahoitusvuokraan sekä varautumisiin (koskee myös asukkaiden laskutusta). Näin jälkilaskelman laatiminen helpottuu. </t>
  </si>
  <si>
    <t xml:space="preserve">Yhteisöt voivat halutessaan periä yhtä vuokraa sekä hoito- että rahoituskuluihin. Jos varautumiseen kerätyt vuokratuotot sisältyvät samaan vuokraan hoito- ja rahoitusmenojen kanssa, on varautumiseen kerätty vuokran osuus eriytettävä laskelmissa. Varke suosittelee, että vuokrat määritellään erikseen hoito- ja rahoitusvuokraan sekä varautumisiin (koskee myös asukkaiden laskutusta). Näin jälkilaskelman laatiminen helpottuu. </t>
  </si>
  <si>
    <t>Valtion tukeman asuntokannan (vapautuneiden/rajoitusten alaisten) kiinteistöjen/osakkeiden myyntivoitto/tappio (+/-)</t>
  </si>
  <si>
    <t>Varken (aiem. ARAn) lainapäätöksessä kohteen hankinta-arvoon hyväksytylle omarahoitusosuudelle saa laskea vuokriin sisällytettäväksi vuotuisen koron. Omarahoitus_x0002_osuuden korko on aravalainoitetuissa kohteissa sekä 30.6.2018 tai sitä ennen hyväksytyissä korkotukilainoitetuissa kohteissa enintään 4 prosenttia. 1.7.2018 tai sen jälkeen hyväksytyissä korkotukilainoitetuissa kohteissa omarahoitusosuuden korko on enintään 6 prosenttia. Omarahoitusosuus voi olla osakkeen omistajan yhtiölle antamaa osakepääomaa tai rahastosuoritus. Omarahoitusosuus voidaan kattaa myös omistajan tai muun tahon antamalla lainalla taikka yhtiön ottamalla pankkilainalla. Jos omarahoitusosuus katetaan omistajan tai muun tahon antamalla lainalla, lainasta saa maksaa enintään korkotuki- tai arava-asetuksessa säädetyn enimmäismäärän mukaista vuotuista korkoa. Jos laina on sovittu lyhennettäväksi, lainan vuotuinen korko ja lyhennys yhteensä, laskettuna kohteen vahvistetusta omarahoitusosuudesta, ei saa ylittää asetuksessa säädetyn koron enimmäismäärää 4 %:a.</t>
  </si>
  <si>
    <t xml:space="preserve">Varken (aiem. ARAn) lainapäätöksessä kohteen hankinta-arvoon hyväksytylle omarahoitusosuudelle saa laskea vuokriin sisällytettäväksi vuotuisen koron. Jos kohteen rakentamisen (hankinnan, peruskorjaamisen) omarahoitusosuutta ei ole katettu lainalla, voi 1.7.2018 tai sen jälkeen rahoitettujen kohteiden osalta yhtiölle alkaa kertymään ylijäämää omarahoitusosuuden koron ja hyväksytyn tuoton tuloutuksen enimmäismäärien erotuksesta. 1.7.2018 tai sen jälkeen hyväksytyissä korkotukilainoissa omarahoitusosuuden korko on enintään 6 %, mutta tuotontuloutussäännösten mukaan hyväksyttävä tuloutettava tuotto on edelleen 4 %. Jos omarahoitusosuuden korko lasketaan vuokriin enimmäismäärän mukaisesti ja omarahoitusosuuden korkona kerättäviä varoja maksetaan ulos yhtiöstä tuoton tuloutuksena, jää omarahoitusosuuden ja tuoton tuloutuksen enimmäismäärien erotus 2 % yhtiöön ylijäämäksi. Tätä ylijäämää ei tarvitse palauttaa asukkaiden vuokriin, vaan sen voi käyttää uusien korkotukilainojen (esim. uudiskohteiden) omarahoitusosuuksien kattamiseen. Kertynyt ylijäämä jätetään "korvamerkittyinä" varoina rahoitusvuokraan ylijäämäksi. Tästä ylijäämästä yhteisön on pidettävä erillistä kirjanpitoa, jotta yhteisö voi todentaa esim. haettaessa korkotukilainaa uudiskohteen rakentamiseen, mistä omarahoitusosuuteen käyttävät varat ovat kertyneet. </t>
  </si>
  <si>
    <t xml:space="preserve">Laskelmassa esitetään erikseen omakustannusperiaatteen alaisen toiminnan huoneistoala ja vapaan vuokranmäärityksen alainen huoneistoala. Huoneistoalat saa Varken (aiem. ARAn) päätöksestä. </t>
  </si>
  <si>
    <t xml:space="preserve">Käytännössä valtion tukeman asuntotuotannon säännökset edellyttävät kohdekohtaista kustannuspaikkakirjanpitoa. Myös taseen luvut kuten esim. lainojen lyhennykset ja aktivoidut kulut on hyvä esittää kohdekohtaisesti myös kirjanpidossa. </t>
  </si>
  <si>
    <t>Palveluntuottajan vuokraamien valtion tukemien tilojen tuotot ja kulut</t>
  </si>
  <si>
    <t>Palveluntuottajan vuokraamien valtion tukemien tilojen tuotot ja kulut merkitään jälkilaskelmalla omakustannusvuokraustoiminnan osioon. 
Vuokranmääritysrajoituksen alaisissa kohteissa palveluntuottajalta perittävä vuokra määritellään vähintään omakustannusperiaatteella tai sitä korkeammaksi markkinaehtoisesti. Lisäksi palveluntuottajalta tulee veloittaa vesi- ja sähkökulut käytön mukaisesti.
Rajoituksista vapautuneiden tai vapaarahoitteisten tilojen vuokratuotot ja kulut merkitään yhteisön muun vuokraustoiminnan osioon. Katso ohjeen kohta "Yhteisön muu vuokraustoiminta (vapaan vuokranmäärityksen kohteet)".</t>
  </si>
  <si>
    <t>Tilikauden rahoitusmenojen kattamiseksi kerätyt vuokratuotot. Rahoituskulujen määrityksen lähtökohtana on tuettavien asuntojen ja muiden tuettavien tilojen (esimerkiksi palvelutilojen) kohteen hankinta-arvo, joka on vahvistettu Varken hyväksymien rakennus- ja tonttikustannusten perusteella. Hankinta-arvo käy ilmi kohteen kustannusten tarkistus_x0002_päätöksestä. Jos vuokrassa peritään erikseen rahoitusvuokraa, täytetään rivit 63-75. Muussa tapauksessa täytä rivit 47-58.</t>
  </si>
  <si>
    <t>Rahoituskulujen määrityksen lähtökohtana on tuettavien asuntojen ja muiden tuettavien tilojen (esimerkiksi palvelutilojen) kohteen hankinta-arvo, joka on vahvistettu Varken hyväksymien rakennus- ja tonttikustannusten perusteella. Hankinta-arvo käy ilmi kohteen kustannusten tarkistuspäätöksestä.</t>
  </si>
  <si>
    <t xml:space="preserve">Seuraavien vuosien vuokrassa huomioitava yli- tai alijäämä. Edellisiltä tilikausilta kertyneestä yli- tai alijäämästä on vähennetty / lisätty tilikaudella vuokrissa huomioitava jäämän määrä. Yli- tai alijäämä saadaan jälkilaskelmasta. Ylijäämä alentaa vuokria ja alijäämä korottaa niitä. Varken suositusten mukaan hoito- ja rahoitusvuokrien yli- ja alijäämä on huomioitava asukkaiden tulevissa vuokrissa omakustannusperiaatteen mukaisesti noin 3 - 5 vuoden aikajaksossa. Varautumisiin kerättyjä varoja ei siirretä asukkaiden vuokriin niitä alentamaan tai korottamaan, vaan ne siirtyvät  tuleville vuosille ja vähenevät, kun ne käytetään siihen tarkoitukseen, mihin niitä on kerätty.  </t>
  </si>
  <si>
    <t>Tilat, joita Varke ei ole hyväksynyt lainoitettavaksi</t>
  </si>
  <si>
    <t xml:space="preserve">Omakustannusvuokraa ei voi periä sellaisten tilojen kustannuksiin, joita Varke (aiem. ARA) ei ole hyväksynyt päätöksessään lainoitettavaksi. </t>
  </si>
  <si>
    <r>
      <t xml:space="preserve">Erityisryhmien investointiavustuskohteiden tukiluokat on esitetty erityisryhmien asuntojen suunnitteluoppaassa </t>
    </r>
    <r>
      <rPr>
        <i/>
        <sz val="11"/>
        <rFont val="Verdana"/>
        <family val="2"/>
      </rPr>
      <t>varke.fi &gt; Tilastot ja julkaisut &gt; Julkaisut &gt; Oppaat ja ohjeet &gt; Erityisryhmien asuntojen suunnitteluopas.</t>
    </r>
    <r>
      <rPr>
        <sz val="11"/>
        <rFont val="Verdana"/>
        <family val="2"/>
      </rPr>
      <t xml:space="preserve"> Varken (aiem. ARAn) avustuspäätöksessä esitetään, mihin tukiluokkaan asunnot kuuluvat. </t>
    </r>
  </si>
  <si>
    <t>Yhteisö ei saa tulouttaa omistajalleen muuta kuin omistajan yhteisöön (esim. osakepääoma) sijoittamille varoille lasketun kohtuullisen tuoton. Kohtuullisen tuoton suuruus on enintään 4 % yhteisön laskentaperusteesta. Varke vahvistaa tuoton laskentaperusteen ja hyväksyttävän tuoton suuruuden yhteisöjen Varkelle antamien vuositietojen (tilinpäätöstietojen) perusteella. Omistajan yhteisöön sijoittamien varojen tuoton laskentaperusteena ovat ne rahana tai muuna yhteisön toimintaan tarvittavana omaisuutena yhteisöön sijoitetut varat, jotka omistaja on tosiasiallisesti itse sijoittanut osakepääomana, osuuspääomana tai muuna niihin rinnastettavana eränä. Yhteisön on itse selvitettävä ja tarvittaessa osoitettava, että varat, jotka se laskentaperusteeseen lukee, ovat omistajan sijoittamia.
Kirjataan jälkilaskelmalle kohtaan "Osinko tai pääoman palautus".</t>
  </si>
  <si>
    <t>Varautumisena kerätyt varat täytyy pitää erillään muista rahavaroista ja niitä ei saa pysyvästi käyttää muuhun tarkoitukseen. Varautumisena kerättyjen varojen määrä ja niiden vuosittainen käyttö pitää pystyä osoittamaan ja varautumista vastaava rahamäärä täytyy olla todettavissa yhteisön taseen rahoitusomaisuudessa. Kertyneitä varoja voi väliaikaisesti käyttää uusia valtion tukemia vuokra-asuntoja rakennettaessa rakentamisen aikaiseen rahoitukseen. Asukkaiden vuokrista kertyneitä varoja ei kuitenkaan saa käyttää uudistuotannon tai hankinnan rahoitukseen pysyvästi. Varautumisesta lainatut varat on palautettava alkuperäiseen tarkoitukseen heti, kun korkotukilaina on nostettu ja omarahoitusosuus on katettu.</t>
  </si>
  <si>
    <r>
      <t xml:space="preserve">Kohteet suositellaan pidettäväksi omina vuokranmääritysyksikköinään (kohteina). Kuhunkin vuokranmääritysyksikköön laaditaan yksi vuokranmäärityslaskelma ja yksi jälkilaskelma. Jos yhteisö kuitenkin haluaa tasata samaa tukiluokkaa olevien asuntojen vuokrat, on se mahdollista. Lisätietoja saa Varken ohjesivuilta </t>
    </r>
    <r>
      <rPr>
        <i/>
        <sz val="11"/>
        <rFont val="Verdana"/>
        <family val="2"/>
      </rPr>
      <t>ohjeet.varke.fi &gt; Vuokranmääritys &gt; Erityisryhmäkohteet &gt; Vuokrien tasaaminen erityisryhmäkohteessa.</t>
    </r>
  </si>
  <si>
    <t xml:space="preserve">Varke pyytää vuosittain yleishyödyllisiä yhteisöjä raportoimaan yhteisöjen vuositiedot. Vuositiedoilla tarkoitetaan yhteisön toimintaa ja taloutta koskevia tietoja kuten tilinpäätöstietoja sekä muita tarvittavia lisätietoja. Yleisen valvontatehtävän lisäksi yhteisön ilmoittamien vuositietojen perusteella Varke arvioi myös yhteisön lainansaantikelpoisuutta, jos yhteisö hakee uusia valtion tukemia lainoja tai avustuksia Varkelta. Vuosittain pyydettäviä tietoja ovat esim. tuloslaskelma, tase, julkinen tilinpäätös, toimintakertomus, tase-erittelyt, tuloslaskelmaerittelyt, liitetietoerittelyt, tilintarkastuspöytäkirjat ja muistiot, sijoitussuunnitelma, jälkilaskelmien osoittamat jäämät. Vuositiedoissa annettujen tietojen vastattava jälkilaskelmassa esitettyjä. </t>
  </si>
  <si>
    <t>Vuokrataloyhteisöön kertyneitä varoja voi väliaikaisesti käyttää uusia valtion tukemia vuokra-asuntoja rakennettaessa rakentamisaikaiseen rahoitukseen. Asukkaiden vuokrissa kertyneitä varoja ei kuitenkaan saa käyttää uudistuotannon tai hankinnan omarahoitusosuuden kattamiseen pysyvästi. Varautumisista lainatut varat on palautettava alkuperäiseen tarkoitukseen heti, kun korkotukilaina on nostettu ja omarahoitusosuus on katettu.</t>
  </si>
  <si>
    <t>"Yhteisön muu vuokraustoiminta"-kohtaan merkitään tuotot ja kulut omakustannusvuokranmäärityksestä vapaiden valtion tukemien kohteiden, vapaarahoitteisten kohteiden sekä liiketilojen osalta. 
Omakustannusperiaatteen alaiseen vuokraustoimintaan, yhteisön muuhun vuokraustoimintaan ja muuhun toimintaan liittyvät tuotot ja kulut on pidettävä erillään kirjanpidossa. Myös taseen erät kuten esim. investoinnit ja lainojen lyhennykset on pystyttävä eriyttämään.</t>
  </si>
  <si>
    <t xml:space="preserve">Varken jälkilaskelmamalli toimii apuvälineenä vuokrataloyhteisöjen jälkilaskelmien laadinnassa. Yhteisöt voivat laatia myös muunlaisia jälkilaskelmia, mutta niiden on täytettävä laissa säädetyt vaatimukset. </t>
  </si>
  <si>
    <t>Valtion tukeman asuntokannan (vapautuneet/rajoituksen alaiset) kiinteistöjen/osakkeiden myyntivoitto/tappio tilikauden aikana (+/-)</t>
  </si>
  <si>
    <t>Esim. liiketilat ja muut vapaarahoitteiset tilat sekä rajoituksista vapautuneet kohteet</t>
  </si>
  <si>
    <t>(esim. liiketilat ja muut vapaarahoitteiset tilat sekä rajoituksista vapautuneet kohteet)</t>
  </si>
  <si>
    <t xml:space="preserve">Laskelman soluista pääsääntöisesti väritetyt solut ovat lukittuja ja kaikki taulukot suojattu salasanalla. Laskelman muokkaamista varten suojauksen voi poistaa salasanalla "varke" (tarkista &gt; poista taulukon suojaus). Lukitut solut voi vapauttaa seuraavasti: Aloitus &gt; muotoile &gt; lukitse solu. </t>
  </si>
  <si>
    <t xml:space="preserve">Pysyviin vastaaviin kirjatut käyttöomaisuuden myynnit (realisoinnit, alaskirjaukset) esitetään jälkilaskelmassa investointien osiossa rivillä Taseeseen aktivoidut kulut tilikauden aikana, uudiskohteet ja perusparantaminen (-) sekä käyttöomaisuuden realisointi (alaskirjaukset) (+). Tuloslaskelmaan kirjatut myyntivoitot ja -tappiot esitetään rivillä Valtion tukeman asuntokannan (vapautuneet/rajoituksen alaiset) kiinteistöjen/osakkeiden myyntivoitto/tappio tilikauden aikana (+/-). Tarkistuslaskelmissa pysyvien vastaavien muutos kahden eri tilikauden välillä sekä tuotot ja kulut on täsmättävä kirjanpitoon. </t>
  </si>
  <si>
    <r>
      <t xml:space="preserve">Vuokranmääritysrajoituksen alaisen kohteen vuokran määritystä koskee </t>
    </r>
    <r>
      <rPr>
        <b/>
        <sz val="11"/>
        <rFont val="Verdana"/>
        <family val="2"/>
      </rPr>
      <t>omakustannusperiaate</t>
    </r>
    <r>
      <rPr>
        <sz val="11"/>
        <rFont val="Verdana"/>
        <family val="2"/>
      </rPr>
      <t>. Omakustannusperiaatteen mukaan vuokraan voidaan sisällyttää kohteen hankinnasta aiheutuneet rahoituskulut ja hyvän kiinteistönpidon mukaiset hoitokulut. Jos yli- tai alijäämää kertyy, on se huomioitava asukkaiden tulevissa vuokrissa. Lisäksi vuokriin voi sisällyttää varautumista perusparannuksiin-, ylläpito- ja hoitokustannuksiin sekä omarahoitusosuudelle perittävää korkoa (omistajan kohteen rakennuttamiseen sijoittama pääoma). Varautumiset on perustuttava todellisiin erääntyviin kustannuksiin (PTS).  
Huom. Jos rakentamisen kustannukset ylittyvät eikä Varke ole hyväksynyt hankintamenon ylitystä lainoitusarvoon, kustannuksia ei saa miltään osin sisällyttää vuokraan eikä ylityksen osalta saa vuokrissa periä omistajan sijoitukselle oman pääoman korkoa.</t>
    </r>
  </si>
  <si>
    <t>Jälkilaskelmien laatimisen helpottamiseksi Varke on laatinut tarkistuslaskelmat tuloslaskelmalukujen sekä taseen erien täsmäyttämiseksi jälkilaskelmaan. 
Tarkistuslaskelman tarkoitus on osoittaa, onko jälkilaskelmassa esitetyt tuloslaskelman ja taseen luvut oikein. Tuloslaskelman luvut syötetään suoraan koko yhteisön tilinpäätöstiedoista ja kohdekohtaiset luvut kohteiden tuloslaskelmista. Taseen luvuiksi muodostuvat kahden eri tilikauden välillä tapahtuneet muutokset (esim. aktivoinnit = pysyvien vastaavien muutos kahden tilikauden välillä). Taseen luvuista vaihtuvien vastaavien ja lyhytaikaisten velkojen (poislukien lyhytaik.lainojen lyhennykset) lukuja ei esitetä laskelmassa muussa yhteydessä lukuun ottamatta taseen rahoitusasemaa.  
Oman pääoman ja muiden taseen erien muutokset tulee myös esittää jälkilaskelmalla. Näitä ovat esimerkiksi osingon maksu, muutos SVOP-rahastoissa tai pitkäaikaisissa vuokravakuuksisa. Tarkistuslaskelmille ei ole laadittu kaikkia kaavoja valmiiksi näiden muutosten täsmäyttämiseksi. Kaavat tulee laatia tapauskohtaisesti.</t>
  </si>
  <si>
    <t>Jälkilaskelma on laadittava tilinpäätöksen laatimisen yhteydessä, koska se on osa virallista tilinpäätöstä. Jälkilaskelmaa ei liitetä yhteisön julkiseen tilinpäätökseen. Jälkilaskelma säilytetään yhdessä tilinpäätöstietojen kanssa vastaavan säilytysajan.</t>
  </si>
  <si>
    <r>
      <t xml:space="preserve">Vuokra-asuntolainojen ja asumisoikeustalolainojen korkotuesta annetun lain (604/2001, ns. korkotukilaki) 13 c § ja aravarajoituslain (1190/1993) 7 c § mukaan vuokratalon omistajan on laadittava </t>
    </r>
    <r>
      <rPr>
        <b/>
        <sz val="11"/>
        <rFont val="Verdana"/>
        <family val="2"/>
      </rPr>
      <t>koko yhteisöä ja kutakin tasausryhmää</t>
    </r>
    <r>
      <rPr>
        <sz val="11"/>
        <rFont val="Verdana"/>
        <family val="2"/>
      </rPr>
      <t xml:space="preserve"> koskeva jälkilaskelma. Jälkilaskelmat tuli laatia ensimmäisen kerran vuoden 2017 vuokrista. 
Huomioi myös ohjeen kohta </t>
    </r>
    <r>
      <rPr>
        <b/>
        <sz val="11"/>
        <rFont val="Verdana"/>
        <family val="2"/>
      </rPr>
      <t>Kohdekohtaiset jälkilaskelmat</t>
    </r>
    <r>
      <rPr>
        <sz val="11"/>
        <rFont val="Verdana"/>
        <family val="2"/>
      </rPr>
      <t>.</t>
    </r>
  </si>
  <si>
    <t>Jos yhteisössä ei ole käytössä vuokran tasausta eikä tasausryhmiä ole vuokranmäärityksen yhteydessä muodostettu, jälkilaskelmat tulee laatia kohdekohtaisesti. Koska omakustannusperiaatteen mukainen vuokranmääritys perustuu kohteeseen tai vuokranmääritysyksikköön, jälkilaskelma laaditaan samalla tasolla kuin vuokranmääritys. Jälkilaskelmilla todennetaan omakustannusperiaatteen noudattaminen. Varke suosittelee kohdekohtaisten jälkilaskelmien laatimista myös tasausryhmiin kuuluville kohteille. Yhteishallintolain mukaan asukkaille on esitettävä vuosittain vuokranmääritysyksiköittäin laaditut vuokranmäärityslaskelmat. Samassa yhteydessä esitetään myös jälkilaskelmat.</t>
  </si>
  <si>
    <t>Päivitetty tekstit ja nettisivujen viittaukset Varken aikaan. Ohjeistusta tarkennettu kohtaan "Kohdekohtaiset jälkilaskelmat". Suojauksen salasanaksi vaihdettu "varke". Korjattu vuosien 2025 ja 2026 taulukoista C, E, G ja I -sarakkeiden kaavat (e/m2/kk). Lisätty kaikkiin taulukoihin B199 soluun viittaus edeltävän vuoden SVOP-rahastoon. Julkaisu varke.fi -sivuilla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</si>
</sst>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_-&quot; &quot;\ * #,##0.00_-;_-&quot; &quot;\ * \-#,##0.00;_-&quot; &quot;* #0_-;_-@_-"/>
  </numFmts>
  <fonts count="42" x14ac:knownFonts="1">
    <font>
      <sz val="11"/>
      <color theme="1"/>
      <name val="Verdana"/>
      <family val="2"/>
      <scheme val="minor"/>
    </font>
    <font>
      <sz val="11"/>
      <color theme="1"/>
      <name val="Verdana"/>
      <family val="2"/>
    </font>
    <font>
      <sz val="11"/>
      <color theme="1"/>
      <name val="Verdana"/>
      <family val="2"/>
    </font>
    <font>
      <sz val="11"/>
      <color theme="1"/>
      <name val="Verdana"/>
      <family val="2"/>
    </font>
    <font>
      <sz val="11"/>
      <color theme="1"/>
      <name val="Verdana"/>
      <family val="2"/>
    </font>
    <font>
      <sz val="11"/>
      <color theme="1"/>
      <name val="Arial"/>
      <family val="2"/>
    </font>
    <font>
      <sz val="10"/>
      <name val="Arial"/>
      <family val="2"/>
    </font>
    <font>
      <u/>
      <sz val="11"/>
      <color theme="10"/>
      <name val="Verdana"/>
      <family val="2"/>
      <scheme val="minor"/>
    </font>
    <font>
      <sz val="11"/>
      <name val="Verdana"/>
      <family val="2"/>
    </font>
    <font>
      <b/>
      <sz val="11"/>
      <name val="Verdana"/>
      <family val="2"/>
    </font>
    <font>
      <b/>
      <sz val="11"/>
      <color theme="1"/>
      <name val="Verdana"/>
      <family val="2"/>
    </font>
    <font>
      <b/>
      <sz val="16"/>
      <color theme="1"/>
      <name val="Verdana"/>
      <family val="2"/>
    </font>
    <font>
      <b/>
      <sz val="16"/>
      <name val="Verdana"/>
      <family val="2"/>
    </font>
    <font>
      <b/>
      <sz val="14"/>
      <name val="Verdana"/>
      <family val="2"/>
    </font>
    <font>
      <b/>
      <vertAlign val="superscript"/>
      <sz val="11"/>
      <color theme="1"/>
      <name val="Verdana"/>
      <family val="2"/>
    </font>
    <font>
      <b/>
      <sz val="20"/>
      <color theme="7"/>
      <name val="Verdana"/>
      <family val="2"/>
    </font>
    <font>
      <b/>
      <sz val="11"/>
      <color rgb="FF59771E"/>
      <name val="Verdana"/>
      <family val="2"/>
    </font>
    <font>
      <i/>
      <sz val="11"/>
      <name val="Verdana"/>
      <family val="2"/>
    </font>
    <font>
      <b/>
      <sz val="20"/>
      <color theme="6" tint="-0.499984740745262"/>
      <name val="Verdana"/>
      <family val="2"/>
    </font>
    <font>
      <i/>
      <sz val="11"/>
      <color theme="1"/>
      <name val="Verdana"/>
      <family val="2"/>
    </font>
    <font>
      <b/>
      <i/>
      <sz val="11"/>
      <name val="Verdana"/>
      <family val="2"/>
    </font>
    <font>
      <i/>
      <sz val="11"/>
      <color rgb="FFFF0000"/>
      <name val="Verdana"/>
      <family val="2"/>
    </font>
    <font>
      <b/>
      <sz val="16"/>
      <color rgb="FF000000"/>
      <name val="Verdana"/>
      <family val="2"/>
    </font>
    <font>
      <b/>
      <sz val="20"/>
      <color theme="4" tint="-0.499984740745262"/>
      <name val="Verdana"/>
      <family val="2"/>
    </font>
    <font>
      <b/>
      <sz val="16"/>
      <color theme="4" tint="-0.499984740745262"/>
      <name val="Verdana"/>
      <family val="2"/>
    </font>
    <font>
      <vertAlign val="superscript"/>
      <sz val="11"/>
      <name val="Verdana"/>
      <family val="2"/>
    </font>
    <font>
      <sz val="14"/>
      <name val="Verdana"/>
      <family val="2"/>
    </font>
    <font>
      <b/>
      <vertAlign val="superscript"/>
      <sz val="11"/>
      <name val="Verdana"/>
      <family val="2"/>
    </font>
    <font>
      <sz val="11"/>
      <color rgb="FFFF0000"/>
      <name val="Verdana"/>
      <family val="2"/>
    </font>
    <font>
      <b/>
      <sz val="14"/>
      <color theme="1"/>
      <name val="Verdana"/>
      <family val="2"/>
    </font>
    <font>
      <sz val="14"/>
      <color theme="1"/>
      <name val="Verdana"/>
      <family val="2"/>
    </font>
    <font>
      <sz val="14"/>
      <color theme="1"/>
      <name val="Verdana"/>
      <family val="2"/>
      <scheme val="minor"/>
    </font>
    <font>
      <b/>
      <sz val="11"/>
      <name val="Verdana"/>
      <family val="2"/>
      <scheme val="minor"/>
    </font>
    <font>
      <sz val="8"/>
      <name val="Verdana"/>
      <family val="2"/>
      <scheme val="minor"/>
    </font>
    <font>
      <b/>
      <sz val="18"/>
      <name val="Verdana"/>
      <family val="2"/>
    </font>
    <font>
      <sz val="11"/>
      <name val="Verdana"/>
      <family val="2"/>
      <scheme val="minor"/>
    </font>
    <font>
      <sz val="9"/>
      <name val="Segoe UI"/>
      <family val="2"/>
    </font>
    <font>
      <sz val="16"/>
      <name val="Verdana"/>
      <family val="2"/>
    </font>
    <font>
      <b/>
      <sz val="12"/>
      <name val="Verdana"/>
      <family val="2"/>
    </font>
    <font>
      <sz val="12"/>
      <color theme="1"/>
      <name val="Verdana"/>
      <family val="2"/>
    </font>
    <font>
      <b/>
      <sz val="11"/>
      <color theme="1"/>
      <name val="Verdana"/>
      <family val="2"/>
      <scheme val="minor"/>
    </font>
    <font>
      <b/>
      <sz val="16"/>
      <color rgb="FFFF0000"/>
      <name val="Verdana"/>
      <family val="2"/>
    </font>
  </fonts>
  <fills count="1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6" tint="0.79998168889431442"/>
        <bgColor indexed="64"/>
      </patternFill>
    </fill>
    <fill>
      <patternFill patternType="solid">
        <fgColor rgb="FFE5EFCD"/>
        <bgColor indexed="64"/>
      </patternFill>
    </fill>
    <fill>
      <patternFill patternType="solid">
        <fgColor theme="6" tint="0.79998168889431442"/>
        <bgColor indexed="65"/>
      </patternFill>
    </fill>
    <fill>
      <patternFill patternType="solid">
        <fgColor rgb="FFF1F1F1"/>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s>
  <borders count="87">
    <border>
      <left/>
      <right/>
      <top/>
      <bottom/>
      <diagonal/>
    </border>
    <border>
      <left/>
      <right/>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hair">
        <color auto="1"/>
      </top>
      <bottom style="hair">
        <color auto="1"/>
      </bottom>
      <diagonal/>
    </border>
    <border>
      <left/>
      <right/>
      <top/>
      <bottom style="hair">
        <color auto="1"/>
      </bottom>
      <diagonal/>
    </border>
    <border>
      <left/>
      <right style="thin">
        <color indexed="64"/>
      </right>
      <top style="hair">
        <color indexed="64"/>
      </top>
      <bottom style="hair">
        <color indexed="64"/>
      </bottom>
      <diagonal/>
    </border>
    <border>
      <left/>
      <right style="thin">
        <color indexed="64"/>
      </right>
      <top style="thin">
        <color indexed="64"/>
      </top>
      <bottom style="double">
        <color indexed="64"/>
      </bottom>
      <diagonal/>
    </border>
    <border>
      <left/>
      <right/>
      <top style="hair">
        <color auto="1"/>
      </top>
      <bottom/>
      <diagonal/>
    </border>
    <border>
      <left/>
      <right/>
      <top style="hair">
        <color auto="1"/>
      </top>
      <bottom style="thin">
        <color indexed="64"/>
      </bottom>
      <diagonal/>
    </border>
    <border>
      <left/>
      <right style="thin">
        <color indexed="64"/>
      </right>
      <top style="thin">
        <color indexed="64"/>
      </top>
      <bottom style="hair">
        <color indexed="64"/>
      </bottom>
      <diagonal/>
    </border>
    <border>
      <left/>
      <right/>
      <top/>
      <bottom style="thick">
        <color theme="4"/>
      </bottom>
      <diagonal/>
    </border>
    <border>
      <left/>
      <right style="medium">
        <color theme="7"/>
      </right>
      <top/>
      <bottom/>
      <diagonal/>
    </border>
    <border>
      <left/>
      <right style="medium">
        <color theme="7"/>
      </right>
      <top/>
      <bottom style="medium">
        <color theme="7"/>
      </bottom>
      <diagonal/>
    </border>
    <border>
      <left style="medium">
        <color theme="7"/>
      </left>
      <right style="thin">
        <color theme="1" tint="0.89996032593768116"/>
      </right>
      <top style="thin">
        <color theme="1" tint="0.89996032593768116"/>
      </top>
      <bottom style="thin">
        <color theme="1" tint="0.89996032593768116"/>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theme="7"/>
      </right>
      <top style="medium">
        <color theme="7"/>
      </top>
      <bottom style="thick">
        <color rgb="FF597623"/>
      </bottom>
      <diagonal/>
    </border>
    <border>
      <left/>
      <right style="thin">
        <color indexed="64"/>
      </right>
      <top style="hair">
        <color auto="1"/>
      </top>
      <bottom style="double">
        <color indexed="64"/>
      </bottom>
      <diagonal/>
    </border>
    <border>
      <left/>
      <right style="medium">
        <color theme="4" tint="0.79998168889431442"/>
      </right>
      <top style="medium">
        <color theme="4" tint="0.79998168889431442"/>
      </top>
      <bottom style="medium">
        <color theme="4" tint="0.79998168889431442"/>
      </bottom>
      <diagonal/>
    </border>
    <border>
      <left/>
      <right style="medium">
        <color theme="1" tint="0.89996032593768116"/>
      </right>
      <top style="medium">
        <color theme="1" tint="0.89996032593768116"/>
      </top>
      <bottom style="medium">
        <color theme="7"/>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medium">
        <color theme="7"/>
      </top>
      <bottom style="thick">
        <color theme="4" tint="-0.24994659260841701"/>
      </bottom>
      <diagonal/>
    </border>
    <border>
      <left style="medium">
        <color indexed="64"/>
      </left>
      <right/>
      <top style="medium">
        <color indexed="64"/>
      </top>
      <bottom style="thick">
        <color rgb="FF597623"/>
      </bottom>
      <diagonal/>
    </border>
    <border>
      <left/>
      <right style="medium">
        <color indexed="64"/>
      </right>
      <top style="medium">
        <color indexed="64"/>
      </top>
      <bottom style="thick">
        <color rgb="FF597623"/>
      </bottom>
      <diagonal/>
    </border>
    <border>
      <left style="medium">
        <color indexed="64"/>
      </left>
      <right/>
      <top/>
      <bottom/>
      <diagonal/>
    </border>
    <border>
      <left/>
      <right style="medium">
        <color indexed="64"/>
      </right>
      <top/>
      <bottom/>
      <diagonal/>
    </border>
    <border>
      <left style="medium">
        <color indexed="64"/>
      </left>
      <right style="thin">
        <color theme="1" tint="0.89996032593768116"/>
      </right>
      <top style="thin">
        <color theme="1" tint="0.89996032593768116"/>
      </top>
      <bottom style="thin">
        <color theme="1" tint="0.89996032593768116"/>
      </bottom>
      <diagonal/>
    </border>
    <border>
      <left style="medium">
        <color indexed="64"/>
      </left>
      <right style="medium">
        <color theme="4" tint="0.79998168889431442"/>
      </right>
      <top style="medium">
        <color theme="4" tint="0.79998168889431442"/>
      </top>
      <bottom style="medium">
        <color theme="4" tint="0.79998168889431442"/>
      </bottom>
      <diagonal/>
    </border>
    <border>
      <left style="medium">
        <color indexed="64"/>
      </left>
      <right style="medium">
        <color theme="1" tint="0.89996032593768116"/>
      </right>
      <top style="medium">
        <color theme="1" tint="0.89996032593768116"/>
      </top>
      <bottom style="medium">
        <color indexed="64"/>
      </bottom>
      <diagonal/>
    </border>
    <border>
      <left/>
      <right style="medium">
        <color indexed="64"/>
      </right>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right style="medium">
        <color theme="7"/>
      </right>
      <top/>
      <bottom style="hair">
        <color indexed="64"/>
      </bottom>
      <diagonal/>
    </border>
    <border>
      <left style="dashDot">
        <color indexed="64"/>
      </left>
      <right/>
      <top/>
      <bottom/>
      <diagonal/>
    </border>
    <border>
      <left/>
      <right/>
      <top/>
      <bottom style="thick">
        <color theme="6" tint="-0.24994659260841701"/>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style="thick">
        <color theme="6" tint="-0.24994659260841701"/>
      </left>
      <right/>
      <top style="thick">
        <color theme="6" tint="-0.24994659260841701"/>
      </top>
      <bottom style="thick">
        <color theme="6" tint="-0.24994659260841701"/>
      </bottom>
      <diagonal/>
    </border>
    <border>
      <left style="thick">
        <color theme="6" tint="-0.24994659260841701"/>
      </left>
      <right style="thick">
        <color theme="6" tint="-0.24994659260841701"/>
      </right>
      <top style="thick">
        <color theme="6" tint="-0.24994659260841701"/>
      </top>
      <bottom style="thick">
        <color theme="6" tint="-0.24994659260841701"/>
      </bottom>
      <diagonal/>
    </border>
    <border>
      <left style="hair">
        <color indexed="64"/>
      </left>
      <right style="thin">
        <color auto="1"/>
      </right>
      <top style="hair">
        <color indexed="64"/>
      </top>
      <bottom style="hair">
        <color indexed="64"/>
      </bottom>
      <diagonal/>
    </border>
    <border>
      <left style="hair">
        <color indexed="64"/>
      </left>
      <right style="thin">
        <color auto="1"/>
      </right>
      <top/>
      <bottom style="thin">
        <color auto="1"/>
      </bottom>
      <diagonal/>
    </border>
    <border>
      <left style="hair">
        <color indexed="64"/>
      </left>
      <right style="thin">
        <color auto="1"/>
      </right>
      <top/>
      <bottom style="hair">
        <color indexed="64"/>
      </bottom>
      <diagonal/>
    </border>
    <border>
      <left style="hair">
        <color indexed="64"/>
      </left>
      <right style="thin">
        <color auto="1"/>
      </right>
      <top style="hair">
        <color indexed="64"/>
      </top>
      <bottom/>
      <diagonal/>
    </border>
    <border>
      <left style="hair">
        <color indexed="64"/>
      </left>
      <right style="thin">
        <color auto="1"/>
      </right>
      <top style="hair">
        <color indexed="64"/>
      </top>
      <bottom style="thin">
        <color auto="1"/>
      </bottom>
      <diagonal/>
    </border>
    <border>
      <left style="hair">
        <color indexed="64"/>
      </left>
      <right style="hair">
        <color indexed="64"/>
      </right>
      <top style="thin">
        <color auto="1"/>
      </top>
      <bottom style="hair">
        <color indexed="64"/>
      </bottom>
      <diagonal/>
    </border>
    <border>
      <left style="hair">
        <color indexed="64"/>
      </left>
      <right style="thin">
        <color auto="1"/>
      </right>
      <top style="thin">
        <color auto="1"/>
      </top>
      <bottom style="thin">
        <color indexed="64"/>
      </bottom>
      <diagonal/>
    </border>
    <border>
      <left style="hair">
        <color indexed="64"/>
      </left>
      <right style="thin">
        <color auto="1"/>
      </right>
      <top style="thin">
        <color indexed="64"/>
      </top>
      <bottom style="hair">
        <color indexed="64"/>
      </bottom>
      <diagonal/>
    </border>
    <border>
      <left style="hair">
        <color indexed="64"/>
      </left>
      <right style="thin">
        <color auto="1"/>
      </right>
      <top/>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thin">
        <color auto="1"/>
      </bottom>
      <diagonal/>
    </border>
    <border>
      <left style="thin">
        <color indexed="64"/>
      </left>
      <right style="hair">
        <color indexed="64"/>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style="thin">
        <color indexed="64"/>
      </top>
      <bottom/>
      <diagonal/>
    </border>
    <border>
      <left style="medium">
        <color theme="7"/>
      </left>
      <right/>
      <top style="medium">
        <color theme="7"/>
      </top>
      <bottom style="thick">
        <color theme="4" tint="-0.24994659260841701"/>
      </bottom>
      <diagonal/>
    </border>
    <border>
      <left style="medium">
        <color theme="7"/>
      </left>
      <right/>
      <top/>
      <bottom style="hair">
        <color indexed="64"/>
      </bottom>
      <diagonal/>
    </border>
    <border>
      <left style="medium">
        <color theme="7"/>
      </left>
      <right/>
      <top/>
      <bottom/>
      <diagonal/>
    </border>
    <border>
      <left/>
      <right style="thin">
        <color theme="1" tint="0.89996032593768116"/>
      </right>
      <top style="thin">
        <color theme="1" tint="0.89996032593768116"/>
      </top>
      <bottom style="thin">
        <color theme="1" tint="0.89996032593768116"/>
      </bottom>
      <diagonal/>
    </border>
    <border>
      <left style="medium">
        <color theme="7"/>
      </left>
      <right style="medium">
        <color theme="4" tint="0.79998168889431442"/>
      </right>
      <top style="medium">
        <color theme="4" tint="0.79998168889431442"/>
      </top>
      <bottom style="medium">
        <color theme="4" tint="0.79998168889431442"/>
      </bottom>
      <diagonal/>
    </border>
    <border>
      <left style="medium">
        <color theme="7"/>
      </left>
      <right style="medium">
        <color theme="1" tint="0.89996032593768116"/>
      </right>
      <top style="medium">
        <color theme="1" tint="0.89996032593768116"/>
      </top>
      <bottom style="medium">
        <color theme="7"/>
      </bottom>
      <diagonal/>
    </border>
    <border>
      <left style="thin">
        <color indexed="64"/>
      </left>
      <right style="thin">
        <color indexed="64"/>
      </right>
      <top style="thick">
        <color theme="6" tint="-0.24994659260841701"/>
      </top>
      <bottom/>
      <diagonal/>
    </border>
    <border>
      <left/>
      <right style="thin">
        <color indexed="64"/>
      </right>
      <top/>
      <bottom style="double">
        <color indexed="64"/>
      </bottom>
      <diagonal/>
    </border>
    <border>
      <left/>
      <right style="thin">
        <color indexed="64"/>
      </right>
      <top style="dotted">
        <color indexed="64"/>
      </top>
      <bottom style="dotted">
        <color indexed="64"/>
      </bottom>
      <diagonal/>
    </border>
    <border>
      <left/>
      <right style="thin">
        <color indexed="64"/>
      </right>
      <top/>
      <bottom style="hair">
        <color indexed="64"/>
      </bottom>
      <diagonal/>
    </border>
    <border>
      <left/>
      <right style="thin">
        <color indexed="64"/>
      </right>
      <top style="dotted">
        <color indexed="64"/>
      </top>
      <bottom style="hair">
        <color indexed="64"/>
      </bottom>
      <diagonal/>
    </border>
    <border>
      <left/>
      <right style="thick">
        <color theme="6" tint="-0.24994659260841701"/>
      </right>
      <top style="thick">
        <color theme="6" tint="-0.24994659260841701"/>
      </top>
      <bottom style="thick">
        <color theme="6" tint="-0.2499465926084170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auto="1"/>
      </bottom>
      <diagonal/>
    </border>
    <border>
      <left/>
      <right style="thin">
        <color indexed="64"/>
      </right>
      <top/>
      <bottom style="thin">
        <color indexed="64"/>
      </bottom>
      <diagonal/>
    </border>
    <border>
      <left/>
      <right style="thin">
        <color indexed="64"/>
      </right>
      <top style="double">
        <color indexed="64"/>
      </top>
      <bottom style="thin">
        <color indexed="64"/>
      </bottom>
      <diagonal/>
    </border>
  </borders>
  <cellStyleXfs count="8">
    <xf numFmtId="0" fontId="0" fillId="0" borderId="0"/>
    <xf numFmtId="0" fontId="6" fillId="0" borderId="0"/>
    <xf numFmtId="164" fontId="6" fillId="0" borderId="0" applyFont="0" applyFill="0" applyBorder="0" applyAlignment="0" applyProtection="0"/>
    <xf numFmtId="164" fontId="6" fillId="0" borderId="0" applyFont="0" applyFill="0" applyBorder="0" applyAlignment="0" applyProtection="0"/>
    <xf numFmtId="0" fontId="6" fillId="0" borderId="0"/>
    <xf numFmtId="0" fontId="6" fillId="0" borderId="0"/>
    <xf numFmtId="0" fontId="7" fillId="0" borderId="0" applyNumberFormat="0" applyFill="0" applyBorder="0" applyAlignment="0" applyProtection="0"/>
    <xf numFmtId="0" fontId="5" fillId="6" borderId="0" applyNumberFormat="0" applyBorder="0" applyAlignment="0" applyProtection="0"/>
  </cellStyleXfs>
  <cellXfs count="463">
    <xf numFmtId="0" fontId="0" fillId="0" borderId="0" xfId="0"/>
    <xf numFmtId="0" fontId="8" fillId="3" borderId="0" xfId="0" applyFont="1" applyFill="1" applyAlignment="1" applyProtection="1"/>
    <xf numFmtId="0" fontId="8" fillId="0" borderId="0" xfId="0" applyFont="1" applyFill="1" applyAlignment="1" applyProtection="1"/>
    <xf numFmtId="0" fontId="8" fillId="3" borderId="0" xfId="0" applyFont="1" applyFill="1" applyBorder="1" applyAlignment="1" applyProtection="1"/>
    <xf numFmtId="0" fontId="4" fillId="0" borderId="0" xfId="0" applyFont="1" applyAlignment="1" applyProtection="1">
      <alignment horizontal="left" vertical="top"/>
    </xf>
    <xf numFmtId="0" fontId="4" fillId="0" borderId="0" xfId="0" applyFont="1" applyAlignment="1" applyProtection="1"/>
    <xf numFmtId="0" fontId="4" fillId="0" borderId="0" xfId="0" applyFont="1" applyBorder="1" applyAlignment="1" applyProtection="1"/>
    <xf numFmtId="0" fontId="4" fillId="0" borderId="0" xfId="0" applyFont="1" applyFill="1" applyAlignment="1" applyProtection="1"/>
    <xf numFmtId="4" fontId="8" fillId="0" borderId="20" xfId="0" applyNumberFormat="1" applyFont="1" applyBorder="1" applyAlignment="1" applyProtection="1">
      <alignment horizontal="left"/>
      <protection locked="0"/>
    </xf>
    <xf numFmtId="0" fontId="4" fillId="0" borderId="0" xfId="0" applyFont="1" applyAlignment="1" applyProtection="1">
      <alignment vertical="center"/>
    </xf>
    <xf numFmtId="4" fontId="8" fillId="3" borderId="3" xfId="0" applyNumberFormat="1" applyFont="1" applyFill="1" applyBorder="1" applyAlignment="1" applyProtection="1">
      <alignment horizontal="right" vertical="center"/>
      <protection locked="0"/>
    </xf>
    <xf numFmtId="0" fontId="10" fillId="0" borderId="0" xfId="0" applyFont="1" applyAlignment="1" applyProtection="1">
      <alignment vertical="center"/>
    </xf>
    <xf numFmtId="0" fontId="4" fillId="0" borderId="0" xfId="0" applyFont="1" applyFill="1" applyBorder="1" applyAlignment="1" applyProtection="1"/>
    <xf numFmtId="0" fontId="8" fillId="0" borderId="0" xfId="0" applyFont="1" applyAlignment="1" applyProtection="1">
      <alignment vertical="center"/>
    </xf>
    <xf numFmtId="0" fontId="4" fillId="0" borderId="0" xfId="0" applyFont="1" applyFill="1" applyAlignment="1" applyProtection="1">
      <alignment vertical="center"/>
    </xf>
    <xf numFmtId="0" fontId="9" fillId="0" borderId="0" xfId="0" applyFont="1" applyAlignment="1" applyProtection="1">
      <alignment vertical="center"/>
    </xf>
    <xf numFmtId="0" fontId="4" fillId="0" borderId="0" xfId="0" applyFont="1" applyBorder="1" applyAlignment="1" applyProtection="1">
      <alignment vertical="center"/>
    </xf>
    <xf numFmtId="0" fontId="9" fillId="2" borderId="0" xfId="6" applyFont="1" applyFill="1" applyBorder="1" applyAlignment="1" applyProtection="1">
      <alignment horizontal="left" vertical="center" wrapText="1"/>
    </xf>
    <xf numFmtId="0" fontId="8" fillId="2" borderId="10" xfId="6" applyFont="1" applyFill="1" applyBorder="1" applyAlignment="1" applyProtection="1">
      <alignment horizontal="left" vertical="center" wrapText="1"/>
    </xf>
    <xf numFmtId="3" fontId="8" fillId="0" borderId="25" xfId="0" applyNumberFormat="1" applyFont="1" applyBorder="1" applyAlignment="1" applyProtection="1">
      <alignment horizontal="left"/>
      <protection locked="0"/>
    </xf>
    <xf numFmtId="4" fontId="8" fillId="0" borderId="26" xfId="0" applyNumberFormat="1" applyFont="1" applyBorder="1" applyAlignment="1" applyProtection="1">
      <alignment horizontal="left"/>
      <protection locked="0"/>
    </xf>
    <xf numFmtId="4" fontId="8" fillId="0" borderId="35" xfId="0" applyNumberFormat="1" applyFont="1" applyBorder="1" applyAlignment="1" applyProtection="1">
      <alignment horizontal="left"/>
      <protection locked="0"/>
    </xf>
    <xf numFmtId="3" fontId="8" fillId="0" borderId="36" xfId="0" applyNumberFormat="1" applyFont="1" applyBorder="1" applyAlignment="1" applyProtection="1">
      <alignment horizontal="left"/>
      <protection locked="0"/>
    </xf>
    <xf numFmtId="4" fontId="8" fillId="0" borderId="37" xfId="0" applyNumberFormat="1" applyFont="1" applyBorder="1" applyAlignment="1" applyProtection="1">
      <alignment horizontal="left"/>
      <protection locked="0"/>
    </xf>
    <xf numFmtId="0" fontId="16" fillId="0" borderId="0" xfId="0" applyFont="1" applyAlignment="1">
      <alignment horizontal="left" vertical="top"/>
    </xf>
    <xf numFmtId="49" fontId="8" fillId="0" borderId="39" xfId="0" applyNumberFormat="1" applyFont="1" applyBorder="1" applyAlignment="1" applyProtection="1">
      <alignment horizontal="left" vertical="center" wrapText="1"/>
      <protection locked="0"/>
    </xf>
    <xf numFmtId="49" fontId="8" fillId="0" borderId="39" xfId="0" applyNumberFormat="1" applyFont="1" applyBorder="1" applyAlignment="1" applyProtection="1">
      <alignment horizontal="left" wrapText="1"/>
      <protection locked="0"/>
    </xf>
    <xf numFmtId="14" fontId="8" fillId="0" borderId="39" xfId="0" applyNumberFormat="1" applyFont="1" applyBorder="1" applyAlignment="1" applyProtection="1">
      <alignment horizontal="left" wrapText="1"/>
      <protection locked="0"/>
    </xf>
    <xf numFmtId="49" fontId="9" fillId="2" borderId="34" xfId="0" applyNumberFormat="1" applyFont="1" applyFill="1" applyBorder="1" applyAlignment="1">
      <alignment horizontal="center" vertical="top"/>
    </xf>
    <xf numFmtId="49" fontId="9" fillId="2" borderId="18" xfId="0" applyNumberFormat="1" applyFont="1" applyFill="1" applyBorder="1" applyAlignment="1">
      <alignment horizontal="center" vertical="top"/>
    </xf>
    <xf numFmtId="0" fontId="10" fillId="7" borderId="33" xfId="0" applyFont="1" applyFill="1" applyBorder="1" applyAlignment="1">
      <alignment horizontal="left" vertical="center"/>
    </xf>
    <xf numFmtId="0" fontId="10" fillId="7" borderId="0" xfId="0" applyFont="1" applyFill="1" applyAlignment="1">
      <alignment horizontal="left" vertical="center"/>
    </xf>
    <xf numFmtId="1" fontId="8" fillId="0" borderId="29" xfId="0" applyNumberFormat="1" applyFont="1" applyBorder="1" applyAlignment="1" applyProtection="1">
      <alignment horizontal="left" wrapText="1"/>
      <protection locked="0"/>
    </xf>
    <xf numFmtId="4" fontId="8" fillId="2" borderId="38" xfId="0" applyNumberFormat="1" applyFont="1" applyFill="1" applyBorder="1" applyAlignment="1">
      <alignment horizontal="left"/>
    </xf>
    <xf numFmtId="4" fontId="8" fillId="2" borderId="19" xfId="0" applyNumberFormat="1" applyFont="1" applyFill="1" applyBorder="1" applyAlignment="1">
      <alignment horizontal="left"/>
    </xf>
    <xf numFmtId="0" fontId="8" fillId="3" borderId="0" xfId="0" applyFont="1" applyFill="1" applyAlignment="1">
      <alignment horizontal="center"/>
    </xf>
    <xf numFmtId="0" fontId="17" fillId="3" borderId="0" xfId="0" applyFont="1" applyFill="1"/>
    <xf numFmtId="0" fontId="8" fillId="3" borderId="0" xfId="0" applyFont="1" applyFill="1"/>
    <xf numFmtId="4" fontId="8" fillId="4" borderId="9" xfId="0" applyNumberFormat="1" applyFont="1" applyFill="1" applyBorder="1" applyAlignment="1">
      <alignment horizontal="right"/>
    </xf>
    <xf numFmtId="4" fontId="8" fillId="4" borderId="3" xfId="0" applyNumberFormat="1" applyFont="1" applyFill="1" applyBorder="1"/>
    <xf numFmtId="4" fontId="8" fillId="4" borderId="3" xfId="0" applyNumberFormat="1" applyFont="1" applyFill="1" applyBorder="1" applyAlignment="1">
      <alignment horizontal="right"/>
    </xf>
    <xf numFmtId="0" fontId="8" fillId="3" borderId="0" xfId="0" applyFont="1" applyFill="1" applyAlignment="1">
      <alignment vertical="top" wrapText="1"/>
    </xf>
    <xf numFmtId="10" fontId="8" fillId="3" borderId="3" xfId="0" applyNumberFormat="1" applyFont="1" applyFill="1" applyBorder="1" applyAlignment="1" applyProtection="1">
      <alignment horizontal="right"/>
      <protection locked="0"/>
    </xf>
    <xf numFmtId="2" fontId="8" fillId="3" borderId="0" xfId="0" applyNumberFormat="1" applyFont="1" applyFill="1"/>
    <xf numFmtId="0" fontId="8" fillId="3" borderId="44" xfId="0" applyFont="1" applyFill="1" applyBorder="1"/>
    <xf numFmtId="0" fontId="8" fillId="0" borderId="11" xfId="0" applyFont="1" applyBorder="1" applyAlignment="1">
      <alignment wrapText="1"/>
    </xf>
    <xf numFmtId="4" fontId="8" fillId="3" borderId="5" xfId="0" applyNumberFormat="1" applyFont="1" applyFill="1" applyBorder="1" applyAlignment="1" applyProtection="1">
      <alignment horizontal="right"/>
      <protection locked="0"/>
    </xf>
    <xf numFmtId="4" fontId="8" fillId="4" borderId="5" xfId="0" applyNumberFormat="1" applyFont="1" applyFill="1" applyBorder="1" applyAlignment="1">
      <alignment horizontal="right"/>
    </xf>
    <xf numFmtId="0" fontId="8" fillId="0" borderId="10" xfId="0" applyFont="1" applyBorder="1" applyAlignment="1">
      <alignment wrapText="1"/>
    </xf>
    <xf numFmtId="4" fontId="8" fillId="3" borderId="3" xfId="0" applyNumberFormat="1" applyFont="1" applyFill="1" applyBorder="1" applyAlignment="1" applyProtection="1">
      <alignment horizontal="right"/>
      <protection locked="0"/>
    </xf>
    <xf numFmtId="4" fontId="8" fillId="4" borderId="7" xfId="0" applyNumberFormat="1" applyFont="1" applyFill="1" applyBorder="1" applyAlignment="1">
      <alignment horizontal="right"/>
    </xf>
    <xf numFmtId="4" fontId="8" fillId="3" borderId="7" xfId="0" applyNumberFormat="1" applyFont="1" applyFill="1" applyBorder="1" applyAlignment="1" applyProtection="1">
      <alignment horizontal="right"/>
      <protection locked="0"/>
    </xf>
    <xf numFmtId="0" fontId="8" fillId="3" borderId="0" xfId="0" applyFont="1" applyFill="1" applyAlignment="1">
      <alignment wrapText="1"/>
    </xf>
    <xf numFmtId="4" fontId="8" fillId="3" borderId="22" xfId="0" applyNumberFormat="1" applyFont="1" applyFill="1" applyBorder="1" applyAlignment="1">
      <alignment horizontal="right"/>
    </xf>
    <xf numFmtId="4" fontId="8" fillId="0" borderId="0" xfId="0" applyNumberFormat="1" applyFont="1" applyAlignment="1">
      <alignment horizontal="right"/>
    </xf>
    <xf numFmtId="4" fontId="8" fillId="3" borderId="22" xfId="0" applyNumberFormat="1" applyFont="1" applyFill="1" applyBorder="1"/>
    <xf numFmtId="0" fontId="8" fillId="0" borderId="0" xfId="0" applyFont="1" applyAlignment="1">
      <alignment wrapText="1"/>
    </xf>
    <xf numFmtId="0" fontId="9" fillId="3" borderId="10" xfId="0" applyFont="1" applyFill="1" applyBorder="1" applyAlignment="1">
      <alignment horizontal="left" wrapText="1"/>
    </xf>
    <xf numFmtId="4" fontId="9" fillId="4" borderId="21" xfId="0" applyNumberFormat="1" applyFont="1" applyFill="1" applyBorder="1" applyAlignment="1">
      <alignment horizontal="right"/>
    </xf>
    <xf numFmtId="0" fontId="9" fillId="0" borderId="10" xfId="0" applyFont="1" applyBorder="1" applyAlignment="1">
      <alignment wrapText="1"/>
    </xf>
    <xf numFmtId="0" fontId="3" fillId="0" borderId="0" xfId="0" applyFont="1"/>
    <xf numFmtId="0" fontId="9" fillId="3" borderId="8" xfId="0" applyFont="1" applyFill="1" applyBorder="1" applyAlignment="1">
      <alignment horizontal="left" wrapText="1"/>
    </xf>
    <xf numFmtId="4" fontId="9" fillId="4" borderId="45" xfId="0" applyNumberFormat="1" applyFont="1" applyFill="1" applyBorder="1" applyAlignment="1">
      <alignment horizontal="right"/>
    </xf>
    <xf numFmtId="0" fontId="9" fillId="3" borderId="0" xfId="0" applyFont="1" applyFill="1" applyAlignment="1">
      <alignment horizontal="left" wrapText="1"/>
    </xf>
    <xf numFmtId="4" fontId="9" fillId="4" borderId="3" xfId="0" applyNumberFormat="1" applyFont="1" applyFill="1" applyBorder="1" applyAlignment="1">
      <alignment horizontal="right"/>
    </xf>
    <xf numFmtId="0" fontId="9" fillId="3" borderId="0" xfId="0" applyFont="1" applyFill="1"/>
    <xf numFmtId="0" fontId="3" fillId="0" borderId="0" xfId="0" applyFont="1" applyAlignment="1">
      <alignment wrapText="1"/>
    </xf>
    <xf numFmtId="4" fontId="8" fillId="0" borderId="0" xfId="0" applyNumberFormat="1" applyFont="1" applyAlignment="1" applyProtection="1">
      <alignment horizontal="right"/>
      <protection locked="0"/>
    </xf>
    <xf numFmtId="0" fontId="9" fillId="3" borderId="13" xfId="0" applyFont="1" applyFill="1" applyBorder="1" applyAlignment="1">
      <alignment wrapText="1"/>
    </xf>
    <xf numFmtId="4" fontId="9" fillId="4" borderId="4" xfId="0" applyNumberFormat="1" applyFont="1" applyFill="1" applyBorder="1" applyAlignment="1">
      <alignment horizontal="right"/>
    </xf>
    <xf numFmtId="4" fontId="8" fillId="4" borderId="4" xfId="0" applyNumberFormat="1" applyFont="1" applyFill="1" applyBorder="1" applyAlignment="1">
      <alignment horizontal="right"/>
    </xf>
    <xf numFmtId="0" fontId="12" fillId="3" borderId="44" xfId="0" applyFont="1" applyFill="1" applyBorder="1" applyAlignment="1">
      <alignment horizontal="left" wrapText="1"/>
    </xf>
    <xf numFmtId="0" fontId="3" fillId="0" borderId="44" xfId="0" applyFont="1" applyBorder="1"/>
    <xf numFmtId="0" fontId="8" fillId="0" borderId="1" xfId="0" applyFont="1" applyBorder="1" applyAlignment="1">
      <alignment wrapText="1"/>
    </xf>
    <xf numFmtId="0" fontId="9" fillId="3" borderId="6" xfId="0" applyFont="1" applyFill="1" applyBorder="1" applyAlignment="1">
      <alignment wrapText="1"/>
    </xf>
    <xf numFmtId="4" fontId="8" fillId="0" borderId="3" xfId="0" applyNumberFormat="1" applyFont="1" applyBorder="1" applyAlignment="1" applyProtection="1">
      <alignment horizontal="right"/>
      <protection locked="0"/>
    </xf>
    <xf numFmtId="0" fontId="8" fillId="0" borderId="0" xfId="0" applyFont="1"/>
    <xf numFmtId="4" fontId="8" fillId="0" borderId="7" xfId="0" applyNumberFormat="1" applyFont="1" applyBorder="1" applyAlignment="1" applyProtection="1">
      <alignment horizontal="right"/>
      <protection locked="0"/>
    </xf>
    <xf numFmtId="2" fontId="9" fillId="0" borderId="0" xfId="0" applyNumberFormat="1" applyFont="1"/>
    <xf numFmtId="4" fontId="8" fillId="0" borderId="4" xfId="0" applyNumberFormat="1" applyFont="1" applyBorder="1" applyAlignment="1" applyProtection="1">
      <alignment horizontal="right"/>
      <protection locked="0"/>
    </xf>
    <xf numFmtId="0" fontId="9" fillId="2" borderId="0" xfId="0" applyFont="1" applyFill="1"/>
    <xf numFmtId="2" fontId="9" fillId="2" borderId="0" xfId="0" applyNumberFormat="1" applyFont="1" applyFill="1"/>
    <xf numFmtId="0" fontId="8" fillId="2" borderId="10" xfId="0" applyFont="1" applyFill="1" applyBorder="1" applyAlignment="1">
      <alignment wrapText="1"/>
    </xf>
    <xf numFmtId="0" fontId="8" fillId="2" borderId="10" xfId="6" applyFont="1" applyFill="1" applyBorder="1" applyAlignment="1" applyProtection="1">
      <alignment horizontal="left" vertical="top" wrapText="1"/>
    </xf>
    <xf numFmtId="4" fontId="8" fillId="3" borderId="4" xfId="0" applyNumberFormat="1" applyFont="1" applyFill="1" applyBorder="1" applyAlignment="1" applyProtection="1">
      <alignment horizontal="right"/>
      <protection locked="0"/>
    </xf>
    <xf numFmtId="4" fontId="8" fillId="2" borderId="5" xfId="0" applyNumberFormat="1" applyFont="1" applyFill="1" applyBorder="1" applyAlignment="1">
      <alignment horizontal="right"/>
    </xf>
    <xf numFmtId="4" fontId="9" fillId="2" borderId="0" xfId="0" applyNumberFormat="1" applyFont="1" applyFill="1" applyAlignment="1">
      <alignment horizontal="right"/>
    </xf>
    <xf numFmtId="2" fontId="9" fillId="2" borderId="0" xfId="0" applyNumberFormat="1" applyFont="1" applyFill="1" applyAlignment="1">
      <alignment horizontal="right"/>
    </xf>
    <xf numFmtId="2" fontId="8" fillId="3" borderId="0" xfId="0" applyNumberFormat="1" applyFont="1" applyFill="1" applyAlignment="1">
      <alignment horizontal="left"/>
    </xf>
    <xf numFmtId="4" fontId="8" fillId="0" borderId="53" xfId="0" applyNumberFormat="1" applyFont="1" applyBorder="1" applyAlignment="1" applyProtection="1">
      <alignment horizontal="right"/>
      <protection locked="0"/>
    </xf>
    <xf numFmtId="4" fontId="8" fillId="0" borderId="54" xfId="0" applyNumberFormat="1" applyFont="1" applyBorder="1" applyAlignment="1" applyProtection="1">
      <alignment horizontal="right"/>
      <protection locked="0"/>
    </xf>
    <xf numFmtId="4" fontId="9" fillId="0" borderId="55" xfId="0" applyNumberFormat="1" applyFont="1" applyBorder="1" applyAlignment="1">
      <alignment horizontal="right"/>
    </xf>
    <xf numFmtId="4" fontId="8" fillId="0" borderId="53" xfId="0" applyNumberFormat="1" applyFont="1" applyBorder="1" applyAlignment="1">
      <alignment horizontal="right"/>
    </xf>
    <xf numFmtId="4" fontId="8" fillId="0" borderId="56" xfId="0" applyNumberFormat="1" applyFont="1" applyBorder="1" applyAlignment="1">
      <alignment horizontal="right"/>
    </xf>
    <xf numFmtId="4" fontId="8" fillId="0" borderId="57" xfId="0" applyNumberFormat="1" applyFont="1" applyBorder="1" applyAlignment="1">
      <alignment horizontal="right"/>
    </xf>
    <xf numFmtId="4" fontId="8" fillId="0" borderId="55" xfId="0" applyNumberFormat="1" applyFont="1" applyBorder="1" applyAlignment="1">
      <alignment horizontal="right"/>
    </xf>
    <xf numFmtId="0" fontId="17" fillId="3" borderId="0" xfId="0" applyFont="1" applyFill="1" applyAlignment="1">
      <alignment horizontal="left"/>
    </xf>
    <xf numFmtId="4" fontId="8" fillId="0" borderId="57" xfId="0" applyNumberFormat="1" applyFont="1" applyBorder="1" applyAlignment="1" applyProtection="1">
      <alignment horizontal="right"/>
      <protection locked="0"/>
    </xf>
    <xf numFmtId="0" fontId="21" fillId="0" borderId="0" xfId="0" applyFont="1"/>
    <xf numFmtId="4" fontId="8" fillId="0" borderId="58" xfId="0" applyNumberFormat="1" applyFont="1" applyBorder="1" applyAlignment="1">
      <alignment horizontal="right"/>
    </xf>
    <xf numFmtId="2" fontId="17" fillId="3" borderId="0" xfId="0" applyNumberFormat="1" applyFont="1" applyFill="1" applyAlignment="1">
      <alignment horizontal="left"/>
    </xf>
    <xf numFmtId="4" fontId="8" fillId="0" borderId="54" xfId="0" applyNumberFormat="1" applyFont="1" applyBorder="1" applyAlignment="1">
      <alignment horizontal="right"/>
    </xf>
    <xf numFmtId="4" fontId="8" fillId="0" borderId="59" xfId="0" applyNumberFormat="1" applyFont="1" applyBorder="1" applyAlignment="1">
      <alignment horizontal="right"/>
    </xf>
    <xf numFmtId="0" fontId="17" fillId="0" borderId="0" xfId="0" applyFont="1"/>
    <xf numFmtId="4" fontId="9" fillId="0" borderId="60" xfId="0" applyNumberFormat="1" applyFont="1" applyBorder="1" applyAlignment="1">
      <alignment horizontal="right"/>
    </xf>
    <xf numFmtId="4" fontId="8" fillId="0" borderId="61" xfId="0" applyNumberFormat="1" applyFont="1" applyBorder="1" applyAlignment="1">
      <alignment horizontal="right"/>
    </xf>
    <xf numFmtId="4" fontId="8" fillId="3" borderId="53" xfId="0" applyNumberFormat="1" applyFont="1" applyFill="1" applyBorder="1" applyAlignment="1">
      <alignment horizontal="right"/>
    </xf>
    <xf numFmtId="4" fontId="8" fillId="3" borderId="57" xfId="0" applyNumberFormat="1" applyFont="1" applyFill="1" applyBorder="1" applyAlignment="1">
      <alignment horizontal="right"/>
    </xf>
    <xf numFmtId="49" fontId="8" fillId="3" borderId="3" xfId="0" applyNumberFormat="1" applyFont="1" applyFill="1" applyBorder="1" applyAlignment="1" applyProtection="1">
      <alignment horizontal="left" vertical="top" wrapText="1"/>
      <protection locked="0"/>
    </xf>
    <xf numFmtId="0" fontId="8" fillId="3" borderId="0" xfId="0" applyFont="1" applyFill="1" applyAlignment="1">
      <alignment horizontal="left" vertical="top"/>
    </xf>
    <xf numFmtId="0" fontId="8" fillId="0" borderId="0" xfId="0" applyFont="1" applyAlignment="1">
      <alignment horizontal="left" vertical="top"/>
    </xf>
    <xf numFmtId="0" fontId="12" fillId="2" borderId="0" xfId="0" applyFont="1" applyFill="1" applyAlignment="1">
      <alignment horizontal="left" wrapText="1"/>
    </xf>
    <xf numFmtId="0" fontId="9" fillId="2" borderId="0" xfId="0" applyFont="1" applyFill="1" applyAlignment="1">
      <alignment horizontal="center" vertical="center"/>
    </xf>
    <xf numFmtId="0" fontId="8" fillId="2" borderId="10" xfId="0" applyFont="1" applyFill="1" applyBorder="1" applyAlignment="1">
      <alignment horizontal="left" vertical="center" wrapText="1"/>
    </xf>
    <xf numFmtId="0" fontId="8" fillId="0" borderId="0" xfId="0" applyFont="1" applyFill="1" applyAlignment="1">
      <alignment horizontal="left" vertical="top"/>
    </xf>
    <xf numFmtId="2" fontId="9" fillId="0" borderId="0" xfId="0" applyNumberFormat="1" applyFont="1" applyFill="1" applyAlignment="1">
      <alignment horizontal="right" vertical="top"/>
    </xf>
    <xf numFmtId="0" fontId="8" fillId="0" borderId="0" xfId="0" applyFont="1" applyFill="1" applyAlignment="1" applyProtection="1">
      <alignment vertical="center"/>
    </xf>
    <xf numFmtId="2" fontId="8" fillId="0" borderId="0" xfId="0" applyNumberFormat="1" applyFont="1" applyFill="1" applyAlignment="1">
      <alignment horizontal="right"/>
    </xf>
    <xf numFmtId="2" fontId="9" fillId="0" borderId="0" xfId="0" applyNumberFormat="1" applyFont="1" applyFill="1" applyAlignment="1">
      <alignment horizontal="right"/>
    </xf>
    <xf numFmtId="2" fontId="8" fillId="0" borderId="0" xfId="0" applyNumberFormat="1" applyFont="1" applyFill="1" applyAlignment="1">
      <alignment horizontal="left"/>
    </xf>
    <xf numFmtId="0" fontId="3" fillId="0" borderId="0" xfId="0" applyFont="1" applyFill="1"/>
    <xf numFmtId="0" fontId="9" fillId="0" borderId="0" xfId="0" applyFont="1" applyFill="1"/>
    <xf numFmtId="0" fontId="10" fillId="0" borderId="51" xfId="0" applyFont="1" applyFill="1" applyBorder="1" applyAlignment="1">
      <alignment vertical="center" wrapText="1"/>
    </xf>
    <xf numFmtId="0" fontId="19" fillId="0" borderId="0" xfId="0" applyFont="1" applyFill="1"/>
    <xf numFmtId="2" fontId="8" fillId="0" borderId="0" xfId="0" applyNumberFormat="1" applyFont="1" applyFill="1" applyAlignment="1">
      <alignment vertical="top"/>
    </xf>
    <xf numFmtId="0" fontId="8" fillId="0" borderId="0" xfId="0" applyFont="1" applyFill="1"/>
    <xf numFmtId="0" fontId="17" fillId="0" borderId="0" xfId="0" applyFont="1" applyFill="1"/>
    <xf numFmtId="0" fontId="9" fillId="0" borderId="0" xfId="0" applyFont="1" applyFill="1" applyAlignment="1" applyProtection="1">
      <alignment vertical="center"/>
    </xf>
    <xf numFmtId="0" fontId="10" fillId="0" borderId="0" xfId="0" applyFont="1" applyFill="1" applyAlignment="1" applyProtection="1">
      <alignment vertical="center"/>
    </xf>
    <xf numFmtId="4" fontId="9" fillId="0" borderId="65" xfId="0" applyNumberFormat="1" applyFont="1" applyBorder="1"/>
    <xf numFmtId="4" fontId="9" fillId="0" borderId="65" xfId="0" applyNumberFormat="1" applyFont="1" applyBorder="1" applyAlignment="1">
      <alignment wrapText="1"/>
    </xf>
    <xf numFmtId="4" fontId="8" fillId="0" borderId="65" xfId="0" applyNumberFormat="1" applyFont="1" applyBorder="1"/>
    <xf numFmtId="4" fontId="9" fillId="5" borderId="46" xfId="0" applyNumberFormat="1" applyFont="1" applyFill="1" applyBorder="1" applyAlignment="1">
      <alignment horizontal="right"/>
    </xf>
    <xf numFmtId="4" fontId="9" fillId="5" borderId="3" xfId="0" applyNumberFormat="1" applyFont="1" applyFill="1" applyBorder="1" applyAlignment="1">
      <alignment horizontal="right"/>
    </xf>
    <xf numFmtId="4" fontId="9" fillId="5" borderId="5" xfId="0" applyNumberFormat="1" applyFont="1" applyFill="1" applyBorder="1" applyAlignment="1">
      <alignment horizontal="right"/>
    </xf>
    <xf numFmtId="0" fontId="9" fillId="3" borderId="3" xfId="0" applyFont="1" applyFill="1" applyBorder="1" applyAlignment="1">
      <alignment horizontal="left" wrapText="1"/>
    </xf>
    <xf numFmtId="0" fontId="8" fillId="3" borderId="67" xfId="0" applyFont="1" applyFill="1" applyBorder="1" applyAlignment="1">
      <alignment wrapText="1"/>
    </xf>
    <xf numFmtId="0" fontId="8" fillId="3" borderId="12" xfId="0" applyFont="1" applyFill="1" applyBorder="1" applyAlignment="1">
      <alignment horizontal="left" vertical="center" wrapText="1"/>
    </xf>
    <xf numFmtId="0" fontId="8" fillId="3" borderId="12" xfId="0" applyFont="1" applyFill="1" applyBorder="1" applyAlignment="1">
      <alignment vertical="center" wrapText="1"/>
    </xf>
    <xf numFmtId="0" fontId="3" fillId="0" borderId="11" xfId="0" applyFont="1" applyBorder="1" applyAlignment="1">
      <alignment wrapText="1"/>
    </xf>
    <xf numFmtId="4" fontId="8" fillId="0" borderId="5" xfId="0" applyNumberFormat="1" applyFont="1" applyBorder="1" applyAlignment="1" applyProtection="1">
      <alignment horizontal="right"/>
      <protection locked="0"/>
    </xf>
    <xf numFmtId="0" fontId="8" fillId="0" borderId="10" xfId="0" applyFont="1" applyBorder="1" applyAlignment="1">
      <alignment horizontal="left" vertical="center" wrapText="1"/>
    </xf>
    <xf numFmtId="0" fontId="11" fillId="0" borderId="44" xfId="0" applyFont="1" applyBorder="1" applyAlignment="1">
      <alignment horizontal="left" wrapText="1"/>
    </xf>
    <xf numFmtId="0" fontId="8" fillId="3" borderId="21" xfId="0" applyFont="1" applyFill="1" applyBorder="1" applyAlignment="1">
      <alignment vertical="center" wrapText="1"/>
    </xf>
    <xf numFmtId="0" fontId="8" fillId="3" borderId="5" xfId="0" applyFont="1" applyFill="1" applyBorder="1" applyAlignment="1">
      <alignment vertical="center" wrapText="1"/>
    </xf>
    <xf numFmtId="0" fontId="3" fillId="0" borderId="15" xfId="0" applyFont="1" applyBorder="1" applyAlignment="1">
      <alignment vertical="center" wrapText="1"/>
    </xf>
    <xf numFmtId="0" fontId="8" fillId="3" borderId="10" xfId="0" applyFont="1" applyFill="1" applyBorder="1" applyAlignment="1">
      <alignment horizontal="left" vertical="center" wrapText="1"/>
    </xf>
    <xf numFmtId="4" fontId="8" fillId="4" borderId="7" xfId="0" applyNumberFormat="1" applyFont="1" applyFill="1" applyBorder="1" applyAlignment="1">
      <alignment horizontal="right" vertical="center"/>
    </xf>
    <xf numFmtId="0" fontId="8" fillId="3" borderId="14" xfId="0" applyFont="1" applyFill="1" applyBorder="1" applyAlignment="1">
      <alignment horizontal="left" vertical="center" wrapText="1"/>
    </xf>
    <xf numFmtId="0" fontId="3" fillId="0" borderId="10" xfId="0" applyFont="1" applyBorder="1" applyAlignment="1">
      <alignment vertical="center" wrapText="1"/>
    </xf>
    <xf numFmtId="4" fontId="8" fillId="0" borderId="0" xfId="0" applyNumberFormat="1" applyFont="1" applyAlignment="1" applyProtection="1">
      <alignment horizontal="right" vertical="center"/>
      <protection locked="0"/>
    </xf>
    <xf numFmtId="0" fontId="8" fillId="0" borderId="0" xfId="0" applyFont="1" applyAlignment="1">
      <alignment vertical="center" wrapText="1"/>
    </xf>
    <xf numFmtId="0" fontId="8" fillId="3" borderId="47" xfId="0" applyFont="1" applyFill="1" applyBorder="1" applyAlignment="1">
      <alignment horizontal="left" vertical="center" wrapText="1"/>
    </xf>
    <xf numFmtId="0" fontId="8" fillId="3" borderId="67" xfId="0" applyFont="1" applyFill="1" applyBorder="1" applyAlignment="1">
      <alignment horizontal="left" vertical="center" wrapText="1"/>
    </xf>
    <xf numFmtId="0" fontId="8" fillId="0" borderId="68" xfId="0" applyFont="1" applyBorder="1" applyAlignment="1">
      <alignment horizontal="left" vertical="center" wrapText="1"/>
    </xf>
    <xf numFmtId="0" fontId="8" fillId="0" borderId="5" xfId="0" applyFont="1" applyBorder="1" applyAlignment="1">
      <alignment horizontal="left" wrapText="1"/>
    </xf>
    <xf numFmtId="0" fontId="8" fillId="0" borderId="10" xfId="0" applyFont="1" applyFill="1" applyBorder="1" applyAlignment="1">
      <alignment horizontal="left" vertical="center" wrapText="1"/>
    </xf>
    <xf numFmtId="4" fontId="8" fillId="4" borderId="3" xfId="0" applyNumberFormat="1" applyFont="1" applyFill="1" applyBorder="1" applyAlignment="1">
      <alignment horizontal="right" vertical="center"/>
    </xf>
    <xf numFmtId="0" fontId="8" fillId="0" borderId="0" xfId="0" applyFont="1" applyFill="1" applyAlignment="1">
      <alignment horizontal="left" vertical="center" wrapText="1"/>
    </xf>
    <xf numFmtId="4" fontId="8" fillId="4" borderId="4" xfId="0" applyNumberFormat="1" applyFont="1" applyFill="1" applyBorder="1" applyAlignment="1">
      <alignment horizontal="right" vertical="center"/>
    </xf>
    <xf numFmtId="0" fontId="9" fillId="0" borderId="48" xfId="0" applyFont="1" applyFill="1" applyBorder="1" applyAlignment="1">
      <alignment horizontal="left" vertical="center" wrapText="1"/>
    </xf>
    <xf numFmtId="4" fontId="9" fillId="9" borderId="48" xfId="0" applyNumberFormat="1" applyFont="1" applyFill="1" applyBorder="1" applyAlignment="1">
      <alignment horizontal="right" vertical="center"/>
    </xf>
    <xf numFmtId="0" fontId="8" fillId="0" borderId="2" xfId="0" applyFont="1" applyFill="1" applyBorder="1" applyAlignment="1">
      <alignment horizontal="left" vertical="center" wrapText="1"/>
    </xf>
    <xf numFmtId="4" fontId="9" fillId="9" borderId="29" xfId="0" applyNumberFormat="1" applyFont="1" applyFill="1" applyBorder="1" applyAlignment="1">
      <alignment horizontal="right" vertical="center"/>
    </xf>
    <xf numFmtId="4" fontId="8" fillId="4" borderId="5" xfId="0" applyNumberFormat="1" applyFont="1" applyFill="1" applyBorder="1" applyAlignment="1">
      <alignment horizontal="right" vertical="center"/>
    </xf>
    <xf numFmtId="0" fontId="18" fillId="0" borderId="0" xfId="0" applyFont="1" applyFill="1" applyAlignment="1">
      <alignment horizontal="left" wrapText="1"/>
    </xf>
    <xf numFmtId="2" fontId="9" fillId="0" borderId="0" xfId="0" applyNumberFormat="1" applyFont="1" applyFill="1"/>
    <xf numFmtId="0" fontId="12" fillId="2" borderId="0" xfId="0" applyFont="1" applyFill="1" applyAlignment="1">
      <alignment wrapText="1"/>
    </xf>
    <xf numFmtId="0" fontId="8" fillId="2" borderId="10" xfId="0" applyFont="1" applyFill="1" applyBorder="1" applyAlignment="1">
      <alignment vertical="center" wrapText="1"/>
    </xf>
    <xf numFmtId="2" fontId="9" fillId="2" borderId="0" xfId="0" applyNumberFormat="1" applyFont="1" applyFill="1" applyAlignment="1">
      <alignment horizontal="right" vertical="center"/>
    </xf>
    <xf numFmtId="0" fontId="8" fillId="2" borderId="49" xfId="0" applyFont="1" applyFill="1" applyBorder="1" applyAlignment="1">
      <alignment horizontal="left" vertical="center" wrapText="1"/>
    </xf>
    <xf numFmtId="4" fontId="8" fillId="2" borderId="5" xfId="0" applyNumberFormat="1" applyFont="1" applyFill="1" applyBorder="1" applyAlignment="1">
      <alignment horizontal="right" vertical="center"/>
    </xf>
    <xf numFmtId="0" fontId="8" fillId="0" borderId="50" xfId="0" applyFont="1" applyFill="1" applyBorder="1" applyAlignment="1">
      <alignment vertical="center" wrapText="1"/>
    </xf>
    <xf numFmtId="0" fontId="8" fillId="0" borderId="50" xfId="0" applyFont="1" applyFill="1" applyBorder="1" applyAlignment="1">
      <alignment horizontal="left" vertical="center" wrapText="1"/>
    </xf>
    <xf numFmtId="4" fontId="9" fillId="9" borderId="5" xfId="0" applyNumberFormat="1" applyFont="1" applyFill="1" applyBorder="1" applyAlignment="1">
      <alignment horizontal="right"/>
    </xf>
    <xf numFmtId="0" fontId="8" fillId="0" borderId="0" xfId="0" applyFont="1" applyFill="1" applyBorder="1" applyAlignment="1">
      <alignment horizontal="left"/>
    </xf>
    <xf numFmtId="2" fontId="8" fillId="0" borderId="0" xfId="0" applyNumberFormat="1" applyFont="1" applyFill="1" applyBorder="1" applyAlignment="1">
      <alignment horizontal="left"/>
    </xf>
    <xf numFmtId="0" fontId="3" fillId="0" borderId="0" xfId="0" applyFont="1" applyFill="1" applyBorder="1"/>
    <xf numFmtId="4" fontId="8" fillId="4" borderId="52" xfId="0" applyNumberFormat="1" applyFont="1" applyFill="1" applyBorder="1" applyAlignment="1">
      <alignment horizontal="right"/>
    </xf>
    <xf numFmtId="0" fontId="11" fillId="0" borderId="29" xfId="0" applyFont="1" applyFill="1" applyBorder="1" applyAlignment="1">
      <alignment vertical="center" wrapText="1"/>
    </xf>
    <xf numFmtId="0" fontId="12" fillId="0" borderId="46" xfId="0" applyFont="1" applyFill="1" applyBorder="1" applyAlignment="1">
      <alignment horizontal="left" vertical="center" wrapText="1"/>
    </xf>
    <xf numFmtId="4" fontId="20" fillId="4" borderId="16" xfId="0" applyNumberFormat="1" applyFont="1" applyFill="1" applyBorder="1" applyAlignment="1">
      <alignment horizontal="left" vertical="top"/>
    </xf>
    <xf numFmtId="0" fontId="23" fillId="3" borderId="0" xfId="0" applyFont="1" applyFill="1" applyAlignment="1">
      <alignment horizontal="left" vertical="center"/>
    </xf>
    <xf numFmtId="0" fontId="24" fillId="0" borderId="0" xfId="0" applyFont="1" applyFill="1" applyAlignment="1">
      <alignment wrapText="1"/>
    </xf>
    <xf numFmtId="4" fontId="20" fillId="4" borderId="62" xfId="0" applyNumberFormat="1" applyFont="1" applyFill="1" applyBorder="1" applyAlignment="1">
      <alignment horizontal="left" vertical="top"/>
    </xf>
    <xf numFmtId="4" fontId="20" fillId="4" borderId="66" xfId="0" applyNumberFormat="1" applyFont="1" applyFill="1" applyBorder="1" applyAlignment="1">
      <alignment horizontal="left" vertical="top"/>
    </xf>
    <xf numFmtId="4" fontId="20" fillId="4" borderId="12" xfId="0" applyNumberFormat="1" applyFont="1" applyFill="1" applyBorder="1" applyAlignment="1">
      <alignment horizontal="left" vertical="top"/>
    </xf>
    <xf numFmtId="4" fontId="20" fillId="4" borderId="66" xfId="0" applyNumberFormat="1" applyFont="1" applyFill="1" applyBorder="1" applyAlignment="1">
      <alignment vertical="top"/>
    </xf>
    <xf numFmtId="4" fontId="8" fillId="4" borderId="12" xfId="0" applyNumberFormat="1" applyFont="1" applyFill="1" applyBorder="1" applyAlignment="1">
      <alignment horizontal="right"/>
    </xf>
    <xf numFmtId="0" fontId="8" fillId="10" borderId="43" xfId="0" applyFont="1" applyFill="1" applyBorder="1" applyAlignment="1">
      <alignment horizontal="left" vertical="center" wrapText="1"/>
    </xf>
    <xf numFmtId="0" fontId="8" fillId="10" borderId="0" xfId="0" applyFont="1" applyFill="1" applyAlignment="1">
      <alignment horizontal="left" vertical="top" wrapText="1"/>
    </xf>
    <xf numFmtId="0" fontId="8" fillId="10" borderId="0" xfId="0" applyFont="1" applyFill="1" applyAlignment="1">
      <alignment vertical="center" wrapText="1"/>
    </xf>
    <xf numFmtId="0" fontId="3" fillId="0" borderId="69" xfId="0" applyFont="1" applyBorder="1"/>
    <xf numFmtId="0" fontId="8" fillId="0" borderId="11" xfId="0" applyFont="1" applyFill="1" applyBorder="1" applyAlignment="1">
      <alignment horizontal="left" vertical="center" wrapText="1"/>
    </xf>
    <xf numFmtId="0" fontId="8" fillId="0" borderId="44" xfId="0" applyFont="1" applyFill="1" applyBorder="1"/>
    <xf numFmtId="2" fontId="8" fillId="0" borderId="44" xfId="0" applyNumberFormat="1" applyFont="1" applyFill="1" applyBorder="1"/>
    <xf numFmtId="0" fontId="12" fillId="0" borderId="44" xfId="0" applyFont="1" applyBorder="1" applyAlignment="1">
      <alignment horizontal="left" wrapText="1"/>
    </xf>
    <xf numFmtId="0" fontId="9" fillId="0" borderId="44" xfId="0" applyFont="1" applyBorder="1" applyAlignment="1">
      <alignment horizontal="left" vertical="top"/>
    </xf>
    <xf numFmtId="49" fontId="12" fillId="2" borderId="33" xfId="0" applyNumberFormat="1" applyFont="1" applyFill="1" applyBorder="1" applyAlignment="1">
      <alignment horizontal="left" vertical="center"/>
    </xf>
    <xf numFmtId="49" fontId="12" fillId="2" borderId="0" xfId="0" applyNumberFormat="1" applyFont="1" applyFill="1" applyAlignment="1">
      <alignment horizontal="left" vertical="center"/>
    </xf>
    <xf numFmtId="2" fontId="8" fillId="3" borderId="0" xfId="0" applyNumberFormat="1" applyFont="1" applyFill="1" applyAlignment="1">
      <alignment horizontal="center"/>
    </xf>
    <xf numFmtId="0" fontId="15" fillId="0" borderId="0" xfId="0" applyFont="1" applyAlignment="1">
      <alignment horizontal="left" vertical="center" wrapText="1"/>
    </xf>
    <xf numFmtId="0" fontId="0" fillId="0" borderId="0" xfId="0" applyFill="1" applyAlignment="1">
      <alignment vertical="center" wrapText="1"/>
    </xf>
    <xf numFmtId="0" fontId="0" fillId="0" borderId="0" xfId="0" applyFill="1" applyAlignment="1">
      <alignment horizontal="left" vertical="center" wrapText="1"/>
    </xf>
    <xf numFmtId="0" fontId="8" fillId="0" borderId="10" xfId="0" applyFont="1" applyBorder="1" applyAlignment="1">
      <alignment vertical="center" wrapText="1"/>
    </xf>
    <xf numFmtId="4" fontId="8" fillId="0" borderId="63" xfId="0" applyNumberFormat="1" applyFont="1" applyBorder="1" applyAlignment="1">
      <alignment vertical="center" wrapText="1"/>
    </xf>
    <xf numFmtId="4" fontId="8" fillId="0" borderId="63" xfId="0" applyNumberFormat="1" applyFont="1" applyBorder="1" applyAlignment="1">
      <alignment vertical="center"/>
    </xf>
    <xf numFmtId="4" fontId="8" fillId="0" borderId="63" xfId="0" applyNumberFormat="1" applyFont="1" applyBorder="1" applyAlignment="1">
      <alignment horizontal="left" vertical="center" wrapText="1"/>
    </xf>
    <xf numFmtId="4" fontId="8" fillId="0" borderId="65" xfId="0" applyNumberFormat="1" applyFont="1" applyBorder="1" applyAlignment="1">
      <alignment horizontal="left" vertical="center" wrapText="1"/>
    </xf>
    <xf numFmtId="4" fontId="8" fillId="0" borderId="65" xfId="0" applyNumberFormat="1" applyFont="1" applyBorder="1" applyAlignment="1">
      <alignment horizontal="left" vertical="center"/>
    </xf>
    <xf numFmtId="4" fontId="9" fillId="0" borderId="63" xfId="0" applyNumberFormat="1" applyFont="1" applyBorder="1" applyAlignment="1">
      <alignment vertical="center"/>
    </xf>
    <xf numFmtId="0" fontId="8" fillId="3" borderId="63" xfId="0" applyFont="1" applyFill="1" applyBorder="1" applyAlignment="1">
      <alignment vertical="center" wrapText="1"/>
    </xf>
    <xf numFmtId="0" fontId="8" fillId="3" borderId="64" xfId="0" applyFont="1" applyFill="1" applyBorder="1" applyAlignment="1">
      <alignment vertical="center"/>
    </xf>
    <xf numFmtId="4" fontId="8" fillId="0" borderId="63" xfId="0" applyNumberFormat="1" applyFont="1" applyBorder="1" applyAlignment="1">
      <alignment horizontal="left" vertical="center"/>
    </xf>
    <xf numFmtId="4" fontId="9" fillId="0" borderId="65" xfId="0" applyNumberFormat="1" applyFont="1" applyBorder="1" applyAlignment="1">
      <alignment vertical="center" wrapText="1"/>
    </xf>
    <xf numFmtId="4" fontId="8" fillId="0" borderId="64" xfId="0" applyNumberFormat="1" applyFont="1" applyBorder="1" applyAlignment="1">
      <alignment horizontal="left" vertical="center"/>
    </xf>
    <xf numFmtId="4" fontId="9" fillId="0" borderId="65" xfId="0" applyNumberFormat="1" applyFont="1" applyBorder="1" applyAlignment="1">
      <alignment vertical="center"/>
    </xf>
    <xf numFmtId="0" fontId="0" fillId="0" borderId="0" xfId="0" applyFill="1" applyAlignment="1">
      <alignment vertical="center"/>
    </xf>
    <xf numFmtId="0" fontId="8" fillId="0" borderId="10" xfId="0" applyFont="1" applyFill="1" applyBorder="1" applyAlignment="1">
      <alignment vertical="center" wrapText="1"/>
    </xf>
    <xf numFmtId="4" fontId="8" fillId="8" borderId="3" xfId="0" applyNumberFormat="1" applyFont="1" applyFill="1" applyBorder="1" applyAlignment="1" applyProtection="1">
      <alignment horizontal="right"/>
      <protection locked="0"/>
    </xf>
    <xf numFmtId="4" fontId="12" fillId="10" borderId="5" xfId="0" applyNumberFormat="1" applyFont="1" applyFill="1" applyBorder="1" applyAlignment="1">
      <alignment horizontal="right"/>
    </xf>
    <xf numFmtId="4" fontId="12" fillId="10" borderId="46" xfId="0" applyNumberFormat="1" applyFont="1" applyFill="1" applyBorder="1" applyAlignment="1">
      <alignment horizontal="right"/>
    </xf>
    <xf numFmtId="4" fontId="9" fillId="0" borderId="0" xfId="0" applyNumberFormat="1" applyFont="1" applyFill="1" applyBorder="1" applyAlignment="1">
      <alignment horizontal="right"/>
    </xf>
    <xf numFmtId="0" fontId="22" fillId="0" borderId="0" xfId="0" applyFont="1" applyAlignment="1"/>
    <xf numFmtId="0" fontId="3" fillId="0" borderId="0" xfId="0" applyFont="1" applyAlignment="1">
      <alignment horizontal="left" vertical="top" wrapText="1"/>
    </xf>
    <xf numFmtId="0" fontId="2" fillId="0" borderId="0" xfId="0" applyFont="1"/>
    <xf numFmtId="4" fontId="8" fillId="0" borderId="73" xfId="0" applyNumberFormat="1" applyFont="1" applyBorder="1" applyAlignment="1" applyProtection="1">
      <alignment horizontal="left"/>
      <protection locked="0"/>
    </xf>
    <xf numFmtId="3" fontId="8" fillId="0" borderId="74" xfId="0" applyNumberFormat="1" applyFont="1" applyBorder="1" applyAlignment="1" applyProtection="1">
      <alignment horizontal="left"/>
      <protection locked="0"/>
    </xf>
    <xf numFmtId="49" fontId="12" fillId="2" borderId="72" xfId="0" applyNumberFormat="1" applyFont="1" applyFill="1" applyBorder="1" applyAlignment="1">
      <alignment horizontal="left" vertical="center"/>
    </xf>
    <xf numFmtId="0" fontId="2" fillId="7" borderId="34" xfId="0" applyFont="1" applyFill="1" applyBorder="1" applyAlignment="1">
      <alignment horizontal="left"/>
    </xf>
    <xf numFmtId="0" fontId="2" fillId="7" borderId="18" xfId="0" applyFont="1" applyFill="1" applyBorder="1" applyAlignment="1">
      <alignment horizontal="left"/>
    </xf>
    <xf numFmtId="4" fontId="8" fillId="0" borderId="75" xfId="0" applyNumberFormat="1" applyFont="1" applyBorder="1" applyAlignment="1" applyProtection="1">
      <alignment horizontal="left"/>
      <protection locked="0"/>
    </xf>
    <xf numFmtId="4" fontId="8" fillId="4" borderId="46" xfId="0" applyNumberFormat="1" applyFont="1" applyFill="1" applyBorder="1" applyAlignment="1">
      <alignment horizontal="right"/>
    </xf>
    <xf numFmtId="0" fontId="3" fillId="0" borderId="76" xfId="0" applyFont="1" applyBorder="1"/>
    <xf numFmtId="49" fontId="26" fillId="3" borderId="17" xfId="6" applyNumberFormat="1" applyFont="1" applyFill="1" applyBorder="1" applyAlignment="1" applyProtection="1">
      <alignment horizontal="left" wrapText="1"/>
    </xf>
    <xf numFmtId="0" fontId="2" fillId="0" borderId="0" xfId="0" applyFont="1" applyAlignment="1">
      <alignment vertical="center"/>
    </xf>
    <xf numFmtId="0" fontId="9" fillId="5" borderId="27" xfId="0" applyFont="1" applyFill="1" applyBorder="1"/>
    <xf numFmtId="0" fontId="9" fillId="5" borderId="28" xfId="0" applyFont="1" applyFill="1" applyBorder="1" applyAlignment="1">
      <alignment wrapText="1"/>
    </xf>
    <xf numFmtId="0" fontId="9" fillId="5" borderId="39" xfId="0" applyFont="1" applyFill="1" applyBorder="1" applyAlignment="1">
      <alignment wrapText="1"/>
    </xf>
    <xf numFmtId="1" fontId="13" fillId="4" borderId="31" xfId="0" applyNumberFormat="1" applyFont="1" applyFill="1" applyBorder="1" applyAlignment="1">
      <alignment horizontal="left"/>
    </xf>
    <xf numFmtId="1" fontId="8" fillId="4" borderId="32" xfId="0" applyNumberFormat="1" applyFont="1" applyFill="1" applyBorder="1" applyAlignment="1">
      <alignment horizontal="left" vertical="top"/>
    </xf>
    <xf numFmtId="49" fontId="13" fillId="4" borderId="30" xfId="0" applyNumberFormat="1" applyFont="1" applyFill="1" applyBorder="1" applyAlignment="1">
      <alignment horizontal="left" wrapText="1"/>
    </xf>
    <xf numFmtId="49" fontId="8" fillId="4" borderId="23" xfId="0" applyNumberFormat="1" applyFont="1" applyFill="1" applyBorder="1" applyAlignment="1">
      <alignment horizontal="left" vertical="top"/>
    </xf>
    <xf numFmtId="49" fontId="13" fillId="4" borderId="70" xfId="0" applyNumberFormat="1" applyFont="1" applyFill="1" applyBorder="1" applyAlignment="1">
      <alignment horizontal="left" wrapText="1"/>
    </xf>
    <xf numFmtId="0" fontId="10" fillId="4" borderId="33" xfId="0" applyFont="1" applyFill="1" applyBorder="1" applyAlignment="1">
      <alignment horizontal="left" vertical="center"/>
    </xf>
    <xf numFmtId="0" fontId="2" fillId="4" borderId="34" xfId="0" applyFont="1" applyFill="1" applyBorder="1" applyAlignment="1">
      <alignment horizontal="left"/>
    </xf>
    <xf numFmtId="0" fontId="8" fillId="4" borderId="34" xfId="0" applyFont="1" applyFill="1" applyBorder="1" applyAlignment="1">
      <alignment horizontal="left"/>
    </xf>
    <xf numFmtId="3" fontId="8" fillId="4" borderId="34" xfId="0" applyNumberFormat="1" applyFont="1" applyFill="1" applyBorder="1" applyAlignment="1">
      <alignment horizontal="left" vertical="top"/>
    </xf>
    <xf numFmtId="0" fontId="9" fillId="4" borderId="33" xfId="0" applyFont="1" applyFill="1" applyBorder="1" applyAlignment="1">
      <alignment horizontal="left" vertical="center"/>
    </xf>
    <xf numFmtId="0" fontId="10" fillId="4" borderId="0" xfId="0" applyFont="1" applyFill="1" applyAlignment="1">
      <alignment horizontal="left" vertical="center"/>
    </xf>
    <xf numFmtId="0" fontId="2" fillId="4" borderId="18" xfId="0" applyFont="1" applyFill="1" applyBorder="1" applyAlignment="1">
      <alignment horizontal="left"/>
    </xf>
    <xf numFmtId="0" fontId="8" fillId="4" borderId="18" xfId="0" applyFont="1" applyFill="1" applyBorder="1" applyAlignment="1">
      <alignment horizontal="left"/>
    </xf>
    <xf numFmtId="3" fontId="8" fillId="4" borderId="18" xfId="0" applyNumberFormat="1" applyFont="1" applyFill="1" applyBorder="1" applyAlignment="1">
      <alignment horizontal="left" vertical="top"/>
    </xf>
    <xf numFmtId="0" fontId="9" fillId="4" borderId="0" xfId="0" applyFont="1" applyFill="1" applyAlignment="1">
      <alignment horizontal="left" vertical="center"/>
    </xf>
    <xf numFmtId="0" fontId="10" fillId="4" borderId="72" xfId="0" applyFont="1" applyFill="1" applyBorder="1" applyAlignment="1">
      <alignment horizontal="left" vertical="center"/>
    </xf>
    <xf numFmtId="0" fontId="9" fillId="4" borderId="72" xfId="0" applyFont="1" applyFill="1" applyBorder="1" applyAlignment="1">
      <alignment horizontal="left" vertical="center"/>
    </xf>
    <xf numFmtId="49" fontId="12" fillId="9" borderId="33" xfId="0" applyNumberFormat="1" applyFont="1" applyFill="1" applyBorder="1" applyAlignment="1">
      <alignment horizontal="left" vertical="center"/>
    </xf>
    <xf numFmtId="0" fontId="9" fillId="9" borderId="34" xfId="0" applyFont="1" applyFill="1" applyBorder="1" applyAlignment="1">
      <alignment wrapText="1"/>
    </xf>
    <xf numFmtId="49" fontId="12" fillId="9" borderId="0" xfId="0" applyNumberFormat="1" applyFont="1" applyFill="1" applyAlignment="1">
      <alignment horizontal="left" vertical="center"/>
    </xf>
    <xf numFmtId="0" fontId="9" fillId="9" borderId="18" xfId="0" applyFont="1" applyFill="1" applyBorder="1" applyAlignment="1">
      <alignment wrapText="1"/>
    </xf>
    <xf numFmtId="49" fontId="12" fillId="9" borderId="72" xfId="0" applyNumberFormat="1" applyFont="1" applyFill="1" applyBorder="1" applyAlignment="1">
      <alignment horizontal="left" vertical="center"/>
    </xf>
    <xf numFmtId="0" fontId="8" fillId="2" borderId="12" xfId="0" applyFont="1" applyFill="1" applyBorder="1" applyAlignment="1">
      <alignment vertical="center" wrapText="1"/>
    </xf>
    <xf numFmtId="0" fontId="8" fillId="2" borderId="24" xfId="6" applyFont="1" applyFill="1" applyBorder="1" applyAlignment="1" applyProtection="1">
      <alignment horizontal="left" vertical="center" wrapText="1"/>
    </xf>
    <xf numFmtId="0" fontId="8" fillId="2" borderId="79" xfId="0" applyFont="1" applyFill="1" applyBorder="1" applyAlignment="1">
      <alignment horizontal="left" vertical="center" wrapText="1"/>
    </xf>
    <xf numFmtId="0" fontId="8" fillId="2" borderId="78" xfId="0" applyFont="1" applyFill="1" applyBorder="1" applyAlignment="1">
      <alignment horizontal="left" vertical="center" wrapText="1"/>
    </xf>
    <xf numFmtId="0" fontId="8" fillId="2" borderId="0" xfId="0" applyFont="1" applyFill="1" applyBorder="1" applyAlignment="1">
      <alignment horizontal="left" wrapText="1"/>
    </xf>
    <xf numFmtId="0" fontId="8" fillId="2" borderId="12" xfId="0" applyFont="1" applyFill="1" applyBorder="1" applyAlignment="1">
      <alignment horizontal="left" wrapText="1"/>
    </xf>
    <xf numFmtId="0" fontId="8" fillId="2" borderId="24" xfId="0" applyFont="1" applyFill="1" applyBorder="1" applyAlignment="1">
      <alignment horizontal="left" vertical="center" wrapText="1"/>
    </xf>
    <xf numFmtId="4" fontId="8" fillId="3" borderId="4" xfId="0" applyNumberFormat="1" applyFont="1" applyFill="1" applyBorder="1" applyAlignment="1" applyProtection="1">
      <alignment horizontal="right" vertical="center"/>
      <protection locked="0"/>
    </xf>
    <xf numFmtId="0" fontId="8" fillId="2" borderId="80" xfId="0" applyFont="1" applyFill="1" applyBorder="1" applyAlignment="1">
      <alignment horizontal="left" vertical="center" wrapText="1"/>
    </xf>
    <xf numFmtId="0" fontId="3" fillId="0" borderId="0" xfId="0" applyFont="1" applyAlignment="1">
      <alignment vertical="center" wrapText="1"/>
    </xf>
    <xf numFmtId="0" fontId="8" fillId="0" borderId="12" xfId="0" applyFont="1" applyBorder="1" applyAlignment="1">
      <alignment vertical="center" wrapText="1"/>
    </xf>
    <xf numFmtId="0" fontId="8" fillId="0" borderId="11" xfId="0" applyFont="1" applyBorder="1" applyAlignment="1">
      <alignment vertical="center" wrapText="1"/>
    </xf>
    <xf numFmtId="0" fontId="9" fillId="3" borderId="0" xfId="0" applyFont="1" applyFill="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4" fontId="8" fillId="3" borderId="9" xfId="0" applyNumberFormat="1" applyFont="1" applyFill="1" applyBorder="1" applyAlignment="1" applyProtection="1">
      <alignment horizontal="right"/>
      <protection locked="0"/>
    </xf>
    <xf numFmtId="4" fontId="9" fillId="4" borderId="5" xfId="0" applyNumberFormat="1" applyFont="1" applyFill="1" applyBorder="1" applyAlignment="1">
      <alignment horizontal="right"/>
    </xf>
    <xf numFmtId="0" fontId="3" fillId="0" borderId="8" xfId="0" applyFont="1" applyBorder="1" applyAlignment="1">
      <alignment vertical="center" wrapText="1"/>
    </xf>
    <xf numFmtId="0" fontId="9" fillId="0" borderId="11" xfId="0" applyFont="1" applyBorder="1" applyAlignment="1">
      <alignment wrapText="1"/>
    </xf>
    <xf numFmtId="0" fontId="8" fillId="0" borderId="1" xfId="0" applyFont="1" applyBorder="1" applyAlignment="1">
      <alignment vertical="center" wrapText="1"/>
    </xf>
    <xf numFmtId="0" fontId="8" fillId="3" borderId="0" xfId="0" applyFont="1" applyFill="1" applyAlignment="1">
      <alignment vertical="center" wrapText="1"/>
    </xf>
    <xf numFmtId="0" fontId="8" fillId="3" borderId="67" xfId="0" applyFont="1" applyFill="1" applyBorder="1" applyAlignment="1">
      <alignment vertical="center" wrapText="1"/>
    </xf>
    <xf numFmtId="0" fontId="3" fillId="0" borderId="11" xfId="0" applyFont="1" applyBorder="1" applyAlignment="1">
      <alignment vertical="center" wrapText="1"/>
    </xf>
    <xf numFmtId="0" fontId="8" fillId="2" borderId="77" xfId="6" applyFont="1" applyFill="1" applyBorder="1" applyAlignment="1" applyProtection="1">
      <alignment horizontal="left" vertical="center" wrapText="1"/>
    </xf>
    <xf numFmtId="0" fontId="8" fillId="2" borderId="0" xfId="0" applyFont="1" applyFill="1" applyBorder="1" applyAlignment="1">
      <alignment horizontal="left" vertical="center" wrapText="1"/>
    </xf>
    <xf numFmtId="0" fontId="8" fillId="2" borderId="12" xfId="0" applyFont="1" applyFill="1" applyBorder="1" applyAlignment="1">
      <alignment horizontal="left" vertical="center" wrapText="1"/>
    </xf>
    <xf numFmtId="4" fontId="9" fillId="5" borderId="46" xfId="0" applyNumberFormat="1" applyFont="1" applyFill="1" applyBorder="1" applyAlignment="1">
      <alignment horizontal="right" vertical="center"/>
    </xf>
    <xf numFmtId="4" fontId="8" fillId="4" borderId="9" xfId="0" applyNumberFormat="1" applyFont="1" applyFill="1" applyBorder="1" applyAlignment="1">
      <alignment horizontal="right" vertical="center"/>
    </xf>
    <xf numFmtId="4" fontId="8" fillId="4" borderId="46" xfId="0" applyNumberFormat="1" applyFont="1" applyFill="1" applyBorder="1" applyAlignment="1">
      <alignment horizontal="right" vertical="center"/>
    </xf>
    <xf numFmtId="4" fontId="9" fillId="5" borderId="3" xfId="0" applyNumberFormat="1" applyFont="1" applyFill="1" applyBorder="1" applyAlignment="1">
      <alignment horizontal="right" vertical="center"/>
    </xf>
    <xf numFmtId="0" fontId="1" fillId="0" borderId="0" xfId="0" applyFont="1" applyAlignment="1">
      <alignment vertical="center"/>
    </xf>
    <xf numFmtId="0" fontId="29" fillId="0" borderId="29" xfId="0" applyFont="1" applyFill="1" applyBorder="1" applyAlignment="1">
      <alignment vertical="center" wrapText="1"/>
    </xf>
    <xf numFmtId="0" fontId="30" fillId="0" borderId="0" xfId="0" applyFont="1" applyFill="1"/>
    <xf numFmtId="0" fontId="13" fillId="0" borderId="0" xfId="0" applyFont="1" applyFill="1"/>
    <xf numFmtId="0" fontId="26" fillId="0" borderId="0" xfId="0" applyFont="1" applyFill="1" applyAlignment="1" applyProtection="1">
      <alignment vertical="center"/>
    </xf>
    <xf numFmtId="0" fontId="31" fillId="0" borderId="0" xfId="0" applyFont="1"/>
    <xf numFmtId="0" fontId="30" fillId="0" borderId="0" xfId="0" applyFont="1" applyFill="1" applyAlignment="1" applyProtection="1">
      <alignment vertical="center"/>
    </xf>
    <xf numFmtId="0" fontId="13" fillId="0" borderId="46" xfId="0" applyFont="1" applyFill="1" applyBorder="1" applyAlignment="1">
      <alignment horizontal="left" vertical="center" wrapText="1"/>
    </xf>
    <xf numFmtId="0" fontId="26" fillId="0" borderId="0" xfId="0" applyFont="1" applyFill="1" applyBorder="1" applyAlignment="1">
      <alignment horizontal="left"/>
    </xf>
    <xf numFmtId="2" fontId="26" fillId="0" borderId="0" xfId="0" applyNumberFormat="1" applyFont="1" applyFill="1" applyBorder="1" applyAlignment="1">
      <alignment horizontal="left"/>
    </xf>
    <xf numFmtId="0" fontId="30" fillId="0" borderId="0" xfId="0" applyFont="1" applyFill="1" applyBorder="1"/>
    <xf numFmtId="4" fontId="8" fillId="0" borderId="60" xfId="0" applyNumberFormat="1" applyFont="1" applyBorder="1" applyAlignment="1">
      <alignment horizontal="right"/>
    </xf>
    <xf numFmtId="4" fontId="13" fillId="10" borderId="5" xfId="0" applyNumberFormat="1" applyFont="1" applyFill="1" applyBorder="1" applyAlignment="1">
      <alignment horizontal="right" vertical="center"/>
    </xf>
    <xf numFmtId="4" fontId="13" fillId="10" borderId="46" xfId="0" applyNumberFormat="1" applyFont="1" applyFill="1" applyBorder="1" applyAlignment="1">
      <alignment horizontal="right" vertical="center"/>
    </xf>
    <xf numFmtId="4" fontId="9" fillId="4" borderId="52" xfId="0" applyNumberFormat="1" applyFont="1" applyFill="1" applyBorder="1" applyAlignment="1">
      <alignment horizontal="right" vertical="center"/>
    </xf>
    <xf numFmtId="4" fontId="8" fillId="4" borderId="34" xfId="0" applyNumberFormat="1" applyFont="1" applyFill="1" applyBorder="1" applyAlignment="1">
      <alignment horizontal="left"/>
    </xf>
    <xf numFmtId="4" fontId="8" fillId="4" borderId="18" xfId="0" applyNumberFormat="1" applyFont="1" applyFill="1" applyBorder="1" applyAlignment="1">
      <alignment horizontal="left"/>
    </xf>
    <xf numFmtId="3" fontId="8" fillId="4" borderId="34" xfId="0" applyNumberFormat="1" applyFont="1" applyFill="1" applyBorder="1" applyAlignment="1">
      <alignment horizontal="left"/>
    </xf>
    <xf numFmtId="3" fontId="8" fillId="4" borderId="18" xfId="0" applyNumberFormat="1" applyFont="1" applyFill="1" applyBorder="1" applyAlignment="1">
      <alignment horizontal="left"/>
    </xf>
    <xf numFmtId="49" fontId="12" fillId="0" borderId="0" xfId="7" applyNumberFormat="1" applyFont="1" applyFill="1" applyAlignment="1">
      <alignment horizontal="left" vertical="top" wrapText="1"/>
    </xf>
    <xf numFmtId="0" fontId="9" fillId="0" borderId="0" xfId="7" applyFont="1" applyFill="1" applyAlignment="1">
      <alignment horizontal="left" vertical="top" wrapText="1"/>
    </xf>
    <xf numFmtId="49" fontId="9" fillId="0" borderId="0" xfId="7" applyNumberFormat="1" applyFont="1" applyFill="1" applyAlignment="1">
      <alignment horizontal="left" vertical="top" wrapText="1"/>
    </xf>
    <xf numFmtId="0" fontId="9" fillId="0" borderId="0" xfId="7" applyFont="1" applyFill="1" applyAlignment="1">
      <alignment vertical="top" wrapText="1"/>
    </xf>
    <xf numFmtId="0" fontId="9" fillId="0" borderId="0" xfId="0" applyFont="1" applyAlignment="1">
      <alignment horizontal="left" vertical="top"/>
    </xf>
    <xf numFmtId="0" fontId="9" fillId="0" borderId="0" xfId="7" applyFont="1" applyFill="1" applyBorder="1" applyAlignment="1" applyProtection="1">
      <alignment horizontal="left" vertical="top" wrapText="1"/>
    </xf>
    <xf numFmtId="0" fontId="9" fillId="0" borderId="0" xfId="7" applyFont="1" applyFill="1" applyAlignment="1" applyProtection="1">
      <alignment horizontal="left" vertical="top" wrapText="1"/>
    </xf>
    <xf numFmtId="49" fontId="9" fillId="0" borderId="0" xfId="7" applyNumberFormat="1" applyFont="1" applyFill="1" applyAlignment="1">
      <alignment vertical="top" wrapText="1"/>
    </xf>
    <xf numFmtId="0" fontId="9" fillId="0" borderId="0" xfId="0" applyFont="1" applyAlignment="1">
      <alignment vertical="top" wrapText="1"/>
    </xf>
    <xf numFmtId="49" fontId="9" fillId="0" borderId="0" xfId="7" applyNumberFormat="1" applyFont="1" applyFill="1" applyAlignment="1">
      <alignment vertical="top"/>
    </xf>
    <xf numFmtId="0" fontId="32" fillId="0" borderId="0" xfId="0" applyFont="1" applyAlignment="1">
      <alignment horizontal="left" vertical="top"/>
    </xf>
    <xf numFmtId="0" fontId="32" fillId="0" borderId="0" xfId="0" applyFont="1" applyAlignment="1">
      <alignment vertical="top"/>
    </xf>
    <xf numFmtId="49" fontId="9" fillId="0" borderId="0" xfId="7" applyNumberFormat="1" applyFont="1" applyFill="1" applyAlignment="1">
      <alignment horizontal="left" vertical="top"/>
    </xf>
    <xf numFmtId="0" fontId="9" fillId="0" borderId="0" xfId="0" applyFont="1" applyAlignment="1">
      <alignment horizontal="left" vertical="center"/>
    </xf>
    <xf numFmtId="0" fontId="8" fillId="0" borderId="0" xfId="0" applyFont="1" applyAlignment="1">
      <alignment horizontal="left" vertical="top" wrapText="1"/>
    </xf>
    <xf numFmtId="4" fontId="28" fillId="3" borderId="4" xfId="0" applyNumberFormat="1" applyFont="1" applyFill="1" applyBorder="1" applyAlignment="1" applyProtection="1">
      <alignment horizontal="right"/>
      <protection locked="0"/>
    </xf>
    <xf numFmtId="0" fontId="34" fillId="0" borderId="0" xfId="0" applyFont="1" applyAlignment="1">
      <alignment horizontal="left" vertical="top" wrapText="1"/>
    </xf>
    <xf numFmtId="0" fontId="35" fillId="0" borderId="0" xfId="0" applyFont="1" applyAlignment="1">
      <alignment horizontal="left" vertical="top" wrapText="1"/>
    </xf>
    <xf numFmtId="0" fontId="35" fillId="0" borderId="0" xfId="0" applyFont="1" applyAlignment="1">
      <alignment horizontal="left" vertical="top" wrapText="1" readingOrder="1"/>
    </xf>
    <xf numFmtId="0" fontId="8" fillId="0" borderId="0" xfId="0" applyFont="1" applyBorder="1" applyAlignment="1">
      <alignment horizontal="left" vertical="top" wrapText="1"/>
    </xf>
    <xf numFmtId="0" fontId="2" fillId="4" borderId="34" xfId="0" applyFont="1" applyFill="1" applyBorder="1" applyAlignment="1">
      <alignment horizontal="left" vertical="center"/>
    </xf>
    <xf numFmtId="0" fontId="2" fillId="4" borderId="18" xfId="0" applyFont="1" applyFill="1" applyBorder="1" applyAlignment="1">
      <alignment horizontal="left" vertical="center"/>
    </xf>
    <xf numFmtId="0" fontId="8" fillId="4" borderId="34" xfId="0" applyFont="1" applyFill="1" applyBorder="1" applyAlignment="1">
      <alignment horizontal="left" vertical="center"/>
    </xf>
    <xf numFmtId="0" fontId="8" fillId="4" borderId="18" xfId="0" applyFont="1" applyFill="1" applyBorder="1" applyAlignment="1">
      <alignment horizontal="left" vertical="center"/>
    </xf>
    <xf numFmtId="0" fontId="2" fillId="7" borderId="34" xfId="0" applyFont="1" applyFill="1" applyBorder="1" applyAlignment="1">
      <alignment horizontal="left" vertical="center"/>
    </xf>
    <xf numFmtId="0" fontId="2" fillId="7" borderId="18" xfId="0" applyFont="1" applyFill="1" applyBorder="1" applyAlignment="1">
      <alignment horizontal="left" vertical="center"/>
    </xf>
    <xf numFmtId="0" fontId="9" fillId="0" borderId="0" xfId="0" applyFont="1" applyAlignment="1">
      <alignment horizontal="left" vertical="top" wrapText="1"/>
    </xf>
    <xf numFmtId="0" fontId="8" fillId="0" borderId="0" xfId="0" applyFont="1" applyAlignment="1">
      <alignment vertical="top" wrapText="1"/>
    </xf>
    <xf numFmtId="0" fontId="37" fillId="0" borderId="51" xfId="0" applyFont="1" applyBorder="1" applyAlignment="1" applyProtection="1">
      <alignment horizontal="left" vertical="center" wrapText="1"/>
      <protection locked="0"/>
    </xf>
    <xf numFmtId="0" fontId="37" fillId="0" borderId="81" xfId="0" applyFont="1" applyBorder="1" applyAlignment="1" applyProtection="1">
      <alignment horizontal="left" vertical="center" wrapText="1"/>
      <protection locked="0"/>
    </xf>
    <xf numFmtId="49" fontId="37" fillId="0" borderId="40" xfId="0" applyNumberFormat="1" applyFont="1" applyBorder="1" applyAlignment="1" applyProtection="1">
      <alignment horizontal="left" vertical="center" wrapText="1"/>
      <protection locked="0"/>
    </xf>
    <xf numFmtId="1" fontId="37" fillId="0" borderId="41" xfId="0" applyNumberFormat="1" applyFont="1" applyBorder="1" applyAlignment="1" applyProtection="1">
      <alignment horizontal="left" vertical="center" wrapText="1"/>
      <protection locked="0"/>
    </xf>
    <xf numFmtId="49" fontId="37" fillId="0" borderId="11" xfId="0" applyNumberFormat="1" applyFont="1" applyBorder="1" applyAlignment="1" applyProtection="1">
      <alignment horizontal="left" vertical="center" wrapText="1"/>
      <protection locked="0"/>
    </xf>
    <xf numFmtId="49" fontId="37" fillId="0" borderId="42" xfId="0" applyNumberFormat="1" applyFont="1" applyBorder="1" applyAlignment="1" applyProtection="1">
      <alignment horizontal="left" vertical="center" wrapText="1"/>
      <protection locked="0"/>
    </xf>
    <xf numFmtId="49" fontId="37" fillId="0" borderId="71" xfId="0" applyNumberFormat="1" applyFont="1" applyBorder="1" applyAlignment="1" applyProtection="1">
      <alignment horizontal="left" vertical="center" wrapText="1"/>
      <protection locked="0"/>
    </xf>
    <xf numFmtId="0" fontId="8" fillId="0" borderId="0" xfId="0" applyFont="1" applyBorder="1" applyAlignment="1" applyProtection="1">
      <alignment horizontal="left" vertical="top" wrapText="1"/>
      <protection locked="0"/>
    </xf>
    <xf numFmtId="0" fontId="8" fillId="0" borderId="0" xfId="0" applyFont="1" applyFill="1" applyAlignment="1" applyProtection="1">
      <alignment horizontal="left" vertical="top" wrapText="1"/>
      <protection locked="0"/>
    </xf>
    <xf numFmtId="0" fontId="8" fillId="3" borderId="0" xfId="0" applyFont="1" applyFill="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35" fillId="0" borderId="0" xfId="0" applyFont="1" applyAlignment="1" applyProtection="1">
      <alignment horizontal="left" vertical="top" wrapText="1"/>
      <protection locked="0"/>
    </xf>
    <xf numFmtId="0" fontId="36" fillId="0" borderId="0" xfId="0" applyFont="1" applyAlignment="1" applyProtection="1">
      <alignment horizontal="left" vertical="top" wrapText="1"/>
      <protection locked="0"/>
    </xf>
    <xf numFmtId="0" fontId="9" fillId="0" borderId="0" xfId="0" applyFont="1" applyAlignment="1" applyProtection="1">
      <alignment horizontal="left" vertical="top" wrapText="1"/>
      <protection locked="0"/>
    </xf>
    <xf numFmtId="0" fontId="8" fillId="0" borderId="0" xfId="0" applyFont="1" applyFill="1" applyBorder="1" applyAlignment="1" applyProtection="1">
      <alignment horizontal="left" vertical="top" wrapText="1"/>
      <protection locked="0"/>
    </xf>
    <xf numFmtId="0" fontId="26" fillId="0" borderId="0" xfId="0" applyFont="1" applyFill="1" applyAlignment="1" applyProtection="1">
      <alignment horizontal="left" vertical="top" wrapText="1"/>
      <protection locked="0"/>
    </xf>
    <xf numFmtId="0" fontId="9" fillId="0" borderId="0" xfId="0" applyFont="1" applyFill="1" applyAlignment="1" applyProtection="1">
      <alignment horizontal="left" vertical="top" wrapText="1"/>
      <protection locked="0"/>
    </xf>
    <xf numFmtId="4" fontId="20" fillId="4" borderId="82" xfId="0" applyNumberFormat="1" applyFont="1" applyFill="1" applyBorder="1" applyAlignment="1">
      <alignment horizontal="left" vertical="top"/>
    </xf>
    <xf numFmtId="4" fontId="8" fillId="0" borderId="67" xfId="0" applyNumberFormat="1" applyFont="1" applyBorder="1" applyAlignment="1" applyProtection="1">
      <alignment horizontal="right"/>
      <protection locked="0"/>
    </xf>
    <xf numFmtId="4" fontId="9" fillId="0" borderId="83" xfId="0" applyNumberFormat="1" applyFont="1" applyBorder="1" applyAlignment="1">
      <alignment horizontal="right"/>
    </xf>
    <xf numFmtId="4" fontId="8" fillId="0" borderId="67" xfId="0" applyNumberFormat="1" applyFont="1" applyBorder="1" applyAlignment="1">
      <alignment horizontal="right"/>
    </xf>
    <xf numFmtId="4" fontId="8" fillId="0" borderId="84" xfId="0" applyNumberFormat="1" applyFont="1" applyBorder="1" applyAlignment="1">
      <alignment horizontal="right"/>
    </xf>
    <xf numFmtId="4" fontId="8" fillId="0" borderId="83" xfId="0" applyNumberFormat="1" applyFont="1" applyBorder="1" applyAlignment="1">
      <alignment horizontal="right"/>
    </xf>
    <xf numFmtId="4" fontId="8" fillId="0" borderId="84" xfId="0" applyNumberFormat="1" applyFont="1" applyBorder="1" applyAlignment="1" applyProtection="1">
      <alignment horizontal="right"/>
      <protection locked="0"/>
    </xf>
    <xf numFmtId="4" fontId="8" fillId="0" borderId="82" xfId="0" applyNumberFormat="1" applyFont="1" applyBorder="1" applyAlignment="1">
      <alignment horizontal="right"/>
    </xf>
    <xf numFmtId="4" fontId="20" fillId="4" borderId="67" xfId="0" applyNumberFormat="1" applyFont="1" applyFill="1" applyBorder="1" applyAlignment="1">
      <alignment horizontal="left" vertical="top"/>
    </xf>
    <xf numFmtId="4" fontId="8" fillId="0" borderId="5" xfId="0" applyNumberFormat="1" applyFont="1" applyBorder="1" applyAlignment="1">
      <alignment horizontal="right"/>
    </xf>
    <xf numFmtId="4" fontId="8" fillId="4" borderId="67" xfId="0" applyNumberFormat="1" applyFont="1" applyFill="1" applyBorder="1" applyAlignment="1">
      <alignment horizontal="right"/>
    </xf>
    <xf numFmtId="4" fontId="8" fillId="0" borderId="3" xfId="0" applyNumberFormat="1" applyFont="1" applyBorder="1" applyAlignment="1">
      <alignment horizontal="right"/>
    </xf>
    <xf numFmtId="4" fontId="9" fillId="0" borderId="82" xfId="0" applyNumberFormat="1" applyFont="1" applyBorder="1" applyAlignment="1">
      <alignment horizontal="right"/>
    </xf>
    <xf numFmtId="4" fontId="8" fillId="0" borderId="55" xfId="0" applyNumberFormat="1" applyFont="1" applyBorder="1" applyAlignment="1" applyProtection="1">
      <alignment horizontal="right"/>
      <protection locked="0"/>
    </xf>
    <xf numFmtId="0" fontId="9" fillId="0" borderId="0" xfId="0" applyFont="1" applyAlignment="1">
      <alignment horizontal="left" wrapText="1"/>
    </xf>
    <xf numFmtId="0" fontId="12" fillId="0" borderId="0" xfId="0" applyFont="1" applyAlignment="1">
      <alignment horizontal="left" wrapText="1"/>
    </xf>
    <xf numFmtId="0" fontId="35" fillId="0" borderId="0" xfId="0" applyFont="1"/>
    <xf numFmtId="49" fontId="9" fillId="0" borderId="0" xfId="0" applyNumberFormat="1" applyFont="1" applyAlignment="1">
      <alignment horizontal="left" vertical="top" wrapText="1"/>
    </xf>
    <xf numFmtId="49" fontId="8" fillId="0" borderId="0" xfId="0" applyNumberFormat="1" applyFont="1" applyAlignment="1">
      <alignment horizontal="left" vertical="top" wrapText="1"/>
    </xf>
    <xf numFmtId="0" fontId="9" fillId="3" borderId="79" xfId="0" applyFont="1" applyFill="1" applyBorder="1" applyAlignment="1">
      <alignment horizontal="left" wrapText="1"/>
    </xf>
    <xf numFmtId="0" fontId="12" fillId="3" borderId="44" xfId="0" applyFont="1" applyFill="1" applyBorder="1" applyAlignment="1">
      <alignment horizontal="left"/>
    </xf>
    <xf numFmtId="0" fontId="12" fillId="0" borderId="44" xfId="0" applyFont="1" applyBorder="1" applyAlignment="1">
      <alignment horizontal="left"/>
    </xf>
    <xf numFmtId="0" fontId="9" fillId="0" borderId="0" xfId="0" applyFont="1" applyFill="1" applyAlignment="1" applyProtection="1">
      <alignment horizontal="left" wrapText="1"/>
    </xf>
    <xf numFmtId="0" fontId="38" fillId="11" borderId="0" xfId="0" applyFont="1" applyFill="1" applyAlignment="1">
      <alignment vertical="center" wrapText="1"/>
    </xf>
    <xf numFmtId="4" fontId="8" fillId="11" borderId="22" xfId="0" applyNumberFormat="1" applyFont="1" applyFill="1" applyBorder="1" applyAlignment="1">
      <alignment horizontal="right"/>
    </xf>
    <xf numFmtId="4" fontId="8" fillId="11" borderId="0" xfId="0" applyNumberFormat="1" applyFont="1" applyFill="1" applyAlignment="1">
      <alignment horizontal="right"/>
    </xf>
    <xf numFmtId="4" fontId="8" fillId="11" borderId="22" xfId="0" applyNumberFormat="1" applyFont="1" applyFill="1" applyBorder="1"/>
    <xf numFmtId="0" fontId="38" fillId="11" borderId="11" xfId="0" applyFont="1" applyFill="1" applyBorder="1" applyAlignment="1">
      <alignment wrapText="1"/>
    </xf>
    <xf numFmtId="0" fontId="8" fillId="11" borderId="0" xfId="0" applyFont="1" applyFill="1"/>
    <xf numFmtId="0" fontId="3" fillId="11" borderId="0" xfId="0" applyFont="1" applyFill="1"/>
    <xf numFmtId="0" fontId="9" fillId="4" borderId="8" xfId="0" applyFont="1" applyFill="1" applyBorder="1" applyAlignment="1">
      <alignment horizontal="left" wrapText="1"/>
    </xf>
    <xf numFmtId="0" fontId="9" fillId="4" borderId="8" xfId="0" applyFont="1" applyFill="1" applyBorder="1" applyAlignment="1">
      <alignment horizontal="left" vertical="center" wrapText="1"/>
    </xf>
    <xf numFmtId="4" fontId="9" fillId="4" borderId="5" xfId="0" applyNumberFormat="1" applyFont="1" applyFill="1" applyBorder="1" applyAlignment="1">
      <alignment horizontal="right" vertical="center"/>
    </xf>
    <xf numFmtId="0" fontId="13" fillId="11" borderId="0" xfId="0" applyFont="1" applyFill="1" applyAlignment="1">
      <alignment horizontal="left" wrapText="1"/>
    </xf>
    <xf numFmtId="4" fontId="9" fillId="4" borderId="3" xfId="0" applyNumberFormat="1" applyFont="1" applyFill="1" applyBorder="1" applyAlignment="1">
      <alignment horizontal="right" vertical="center"/>
    </xf>
    <xf numFmtId="0" fontId="9" fillId="11" borderId="0" xfId="0" applyFont="1" applyFill="1" applyAlignment="1">
      <alignment horizontal="left" wrapText="1"/>
    </xf>
    <xf numFmtId="0" fontId="9" fillId="11" borderId="0" xfId="0" applyFont="1" applyFill="1"/>
    <xf numFmtId="0" fontId="38" fillId="11" borderId="0" xfId="0" applyFont="1" applyFill="1" applyAlignment="1">
      <alignment horizontal="left" wrapText="1"/>
    </xf>
    <xf numFmtId="0" fontId="38" fillId="11" borderId="0" xfId="0" applyFont="1" applyFill="1"/>
    <xf numFmtId="0" fontId="39" fillId="11" borderId="0" xfId="0" applyFont="1" applyFill="1"/>
    <xf numFmtId="0" fontId="9" fillId="4" borderId="13" xfId="0" applyFont="1" applyFill="1" applyBorder="1" applyAlignment="1">
      <alignment vertical="center" wrapText="1"/>
    </xf>
    <xf numFmtId="4" fontId="9" fillId="4" borderId="45" xfId="0" applyNumberFormat="1" applyFont="1" applyFill="1" applyBorder="1" applyAlignment="1">
      <alignment horizontal="right" vertical="center"/>
    </xf>
    <xf numFmtId="0" fontId="9" fillId="4" borderId="6" xfId="0" applyFont="1" applyFill="1" applyBorder="1" applyAlignment="1">
      <alignment vertical="center" wrapText="1"/>
    </xf>
    <xf numFmtId="4" fontId="9" fillId="4" borderId="4" xfId="0" applyNumberFormat="1" applyFont="1" applyFill="1" applyBorder="1" applyAlignment="1">
      <alignment horizontal="right" vertical="center"/>
    </xf>
    <xf numFmtId="0" fontId="0" fillId="11" borderId="0" xfId="0" applyFill="1"/>
    <xf numFmtId="0" fontId="9" fillId="4" borderId="3"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8" fillId="8" borderId="5" xfId="0" applyFont="1" applyFill="1" applyBorder="1" applyAlignment="1">
      <alignment horizontal="left" wrapText="1"/>
    </xf>
    <xf numFmtId="0" fontId="8" fillId="8" borderId="68" xfId="0" applyFont="1" applyFill="1" applyBorder="1" applyAlignment="1">
      <alignment horizontal="left" vertical="center" wrapText="1"/>
    </xf>
    <xf numFmtId="0" fontId="8" fillId="8" borderId="47" xfId="0" applyFont="1" applyFill="1" applyBorder="1" applyAlignment="1">
      <alignment horizontal="left" vertical="center" wrapText="1"/>
    </xf>
    <xf numFmtId="0" fontId="8" fillId="8" borderId="0" xfId="0" applyFont="1" applyFill="1" applyAlignment="1">
      <alignment vertical="center" wrapText="1"/>
    </xf>
    <xf numFmtId="0" fontId="8" fillId="8" borderId="67" xfId="0" applyFont="1" applyFill="1" applyBorder="1" applyAlignment="1">
      <alignment vertical="center" wrapText="1"/>
    </xf>
    <xf numFmtId="0" fontId="24" fillId="0" borderId="0" xfId="0" applyFont="1" applyFill="1" applyAlignment="1"/>
    <xf numFmtId="0" fontId="11" fillId="8" borderId="29" xfId="0" applyFont="1" applyFill="1" applyBorder="1" applyAlignment="1">
      <alignment vertical="center" wrapText="1"/>
    </xf>
    <xf numFmtId="0" fontId="12" fillId="8" borderId="46" xfId="0" applyFont="1" applyFill="1" applyBorder="1" applyAlignment="1">
      <alignment horizontal="left" vertical="center" wrapText="1"/>
    </xf>
    <xf numFmtId="0" fontId="10" fillId="4" borderId="51" xfId="0" applyFont="1" applyFill="1" applyBorder="1" applyAlignment="1">
      <alignment vertical="center" wrapText="1"/>
    </xf>
    <xf numFmtId="4" fontId="38" fillId="4" borderId="66" xfId="0" applyNumberFormat="1" applyFont="1" applyFill="1" applyBorder="1" applyAlignment="1">
      <alignment horizontal="left" vertical="top"/>
    </xf>
    <xf numFmtId="4" fontId="38" fillId="4" borderId="66" xfId="0" applyNumberFormat="1" applyFont="1" applyFill="1" applyBorder="1" applyAlignment="1">
      <alignment vertical="top"/>
    </xf>
    <xf numFmtId="4" fontId="38" fillId="4" borderId="62" xfId="0" applyNumberFormat="1" applyFont="1" applyFill="1" applyBorder="1" applyAlignment="1">
      <alignment horizontal="left" vertical="top"/>
    </xf>
    <xf numFmtId="0" fontId="8" fillId="12" borderId="0" xfId="0" applyFont="1" applyFill="1" applyAlignment="1">
      <alignment vertical="center" wrapText="1"/>
    </xf>
    <xf numFmtId="0" fontId="8" fillId="12" borderId="0" xfId="0" applyFont="1" applyFill="1" applyAlignment="1">
      <alignment horizontal="left" vertical="center" wrapText="1"/>
    </xf>
    <xf numFmtId="0" fontId="8" fillId="4" borderId="12" xfId="0" applyFont="1" applyFill="1" applyBorder="1" applyAlignment="1">
      <alignment horizontal="left" vertical="center" wrapText="1"/>
    </xf>
    <xf numFmtId="0" fontId="8" fillId="8" borderId="5" xfId="0" applyFont="1" applyFill="1" applyBorder="1" applyAlignment="1">
      <alignment vertical="center" wrapText="1"/>
    </xf>
    <xf numFmtId="0" fontId="9" fillId="2" borderId="85" xfId="0" applyFont="1" applyFill="1" applyBorder="1" applyAlignment="1">
      <alignment horizontal="left" vertical="center" wrapText="1"/>
    </xf>
    <xf numFmtId="0" fontId="9" fillId="3" borderId="85" xfId="0" applyFont="1" applyFill="1" applyBorder="1" applyAlignment="1">
      <alignment horizontal="left" vertical="center" wrapText="1"/>
    </xf>
    <xf numFmtId="0" fontId="9" fillId="2" borderId="86" xfId="0" applyFont="1" applyFill="1" applyBorder="1" applyAlignment="1">
      <alignment horizontal="left" vertical="center" wrapText="1"/>
    </xf>
    <xf numFmtId="4" fontId="9" fillId="9" borderId="5" xfId="0" applyNumberFormat="1" applyFont="1" applyFill="1" applyBorder="1" applyAlignment="1">
      <alignment horizontal="right" vertical="center"/>
    </xf>
    <xf numFmtId="2" fontId="9" fillId="0" borderId="0" xfId="0" applyNumberFormat="1" applyFont="1" applyFill="1" applyAlignment="1">
      <alignment horizontal="right" vertical="center"/>
    </xf>
    <xf numFmtId="0" fontId="9" fillId="4" borderId="0" xfId="0" applyFont="1" applyFill="1" applyAlignment="1">
      <alignment horizontal="left" vertical="center" wrapText="1"/>
    </xf>
    <xf numFmtId="0" fontId="8" fillId="2" borderId="86" xfId="0" applyFont="1" applyFill="1" applyBorder="1" applyAlignment="1">
      <alignment horizontal="left" vertical="center" wrapText="1"/>
    </xf>
    <xf numFmtId="2" fontId="8" fillId="2" borderId="0" xfId="0" applyNumberFormat="1" applyFont="1" applyFill="1"/>
    <xf numFmtId="0" fontId="8" fillId="3" borderId="85" xfId="0" applyFont="1" applyFill="1" applyBorder="1" applyAlignment="1">
      <alignment horizontal="left" vertical="center" wrapText="1"/>
    </xf>
    <xf numFmtId="0" fontId="8" fillId="2" borderId="85" xfId="0" applyFont="1" applyFill="1" applyBorder="1" applyAlignment="1">
      <alignment horizontal="left" vertical="center" wrapText="1"/>
    </xf>
    <xf numFmtId="2" fontId="8" fillId="2" borderId="0" xfId="0" applyNumberFormat="1" applyFont="1" applyFill="1" applyAlignment="1">
      <alignment horizontal="right" vertical="center"/>
    </xf>
    <xf numFmtId="0" fontId="8" fillId="13" borderId="43" xfId="0" applyFont="1" applyFill="1" applyBorder="1" applyAlignment="1">
      <alignment horizontal="left" vertical="center" wrapText="1"/>
    </xf>
    <xf numFmtId="0" fontId="8" fillId="0" borderId="0" xfId="0" applyFont="1" applyAlignment="1" applyProtection="1"/>
    <xf numFmtId="0" fontId="8" fillId="0" borderId="0" xfId="0" applyFont="1" applyFill="1" applyBorder="1" applyAlignment="1" applyProtection="1"/>
    <xf numFmtId="0" fontId="8" fillId="0" borderId="24" xfId="0" applyFont="1" applyBorder="1" applyAlignment="1">
      <alignment vertical="center" wrapText="1"/>
    </xf>
    <xf numFmtId="0" fontId="8" fillId="0" borderId="76" xfId="0" applyFont="1" applyBorder="1"/>
    <xf numFmtId="0" fontId="40" fillId="14" borderId="0" xfId="0" applyFont="1" applyFill="1"/>
    <xf numFmtId="0" fontId="0" fillId="0" borderId="0" xfId="0" applyAlignment="1">
      <alignment wrapText="1"/>
    </xf>
    <xf numFmtId="0" fontId="0" fillId="0" borderId="0" xfId="0" applyFill="1"/>
    <xf numFmtId="14" fontId="0" fillId="0" borderId="0" xfId="0" applyNumberFormat="1" applyFont="1" applyFill="1"/>
    <xf numFmtId="0" fontId="0" fillId="0" borderId="0" xfId="0" applyFont="1" applyFill="1"/>
    <xf numFmtId="14" fontId="0" fillId="0" borderId="0" xfId="0" applyNumberFormat="1"/>
    <xf numFmtId="14" fontId="0" fillId="0" borderId="0" xfId="0" applyNumberFormat="1" applyAlignment="1">
      <alignment horizontal="right"/>
    </xf>
    <xf numFmtId="14" fontId="0" fillId="0" borderId="0" xfId="0" applyNumberFormat="1" applyFont="1" applyFill="1" applyAlignment="1">
      <alignment horizontal="right"/>
    </xf>
    <xf numFmtId="0" fontId="0" fillId="0" borderId="0" xfId="0" applyFont="1"/>
    <xf numFmtId="0" fontId="0" fillId="3" borderId="1" xfId="0" applyFill="1" applyBorder="1"/>
    <xf numFmtId="0" fontId="40" fillId="3" borderId="69" xfId="0" applyFont="1" applyFill="1" applyBorder="1"/>
    <xf numFmtId="0" fontId="0" fillId="3" borderId="0" xfId="0" applyFill="1"/>
    <xf numFmtId="0" fontId="0" fillId="3" borderId="0" xfId="0" applyFont="1" applyFill="1" applyBorder="1"/>
    <xf numFmtId="0" fontId="0" fillId="3" borderId="0" xfId="0" applyFont="1" applyFill="1"/>
    <xf numFmtId="0" fontId="40" fillId="3" borderId="0" xfId="0" applyFont="1" applyFill="1" applyBorder="1"/>
    <xf numFmtId="0" fontId="0" fillId="3" borderId="0" xfId="0" applyFont="1" applyFill="1" applyBorder="1" applyAlignment="1">
      <alignment vertical="center"/>
    </xf>
    <xf numFmtId="0" fontId="15" fillId="3" borderId="0" xfId="0" applyFont="1" applyFill="1" applyAlignment="1">
      <alignment horizontal="left" vertical="center"/>
    </xf>
    <xf numFmtId="0" fontId="0" fillId="0" borderId="0" xfId="0" applyFont="1" applyFill="1" applyAlignment="1">
      <alignment wrapText="1"/>
    </xf>
    <xf numFmtId="0" fontId="12" fillId="0" borderId="44" xfId="0" applyFont="1" applyFill="1" applyBorder="1" applyAlignment="1">
      <alignment horizontal="left"/>
    </xf>
    <xf numFmtId="0" fontId="3" fillId="0" borderId="44" xfId="0" applyFont="1" applyFill="1" applyBorder="1"/>
    <xf numFmtId="0" fontId="41" fillId="0" borderId="0" xfId="0" applyFont="1" applyFill="1" applyAlignment="1" applyProtection="1">
      <alignment horizontal="left" vertical="top" wrapText="1"/>
      <protection locked="0"/>
    </xf>
    <xf numFmtId="0" fontId="9" fillId="0" borderId="0" xfId="0" applyFont="1" applyBorder="1" applyAlignment="1">
      <alignment horizontal="left" vertical="top" wrapText="1"/>
    </xf>
    <xf numFmtId="49" fontId="9" fillId="0" borderId="0" xfId="7" applyNumberFormat="1" applyFont="1" applyFill="1" applyBorder="1" applyAlignment="1">
      <alignment horizontal="left" vertical="top" wrapText="1"/>
    </xf>
    <xf numFmtId="0" fontId="9" fillId="0" borderId="10" xfId="7" applyFont="1" applyFill="1" applyBorder="1" applyAlignment="1">
      <alignment horizontal="left" vertical="top" wrapText="1"/>
    </xf>
    <xf numFmtId="4" fontId="8" fillId="4" borderId="3" xfId="0" applyNumberFormat="1" applyFont="1" applyFill="1" applyBorder="1" applyProtection="1"/>
    <xf numFmtId="14" fontId="35" fillId="0" borderId="0" xfId="0" applyNumberFormat="1" applyFont="1" applyAlignment="1">
      <alignment horizontal="right"/>
    </xf>
    <xf numFmtId="0" fontId="35" fillId="0" borderId="0" xfId="0" applyFont="1" applyAlignment="1">
      <alignment wrapText="1"/>
    </xf>
    <xf numFmtId="0" fontId="3" fillId="0" borderId="0" xfId="0" applyFont="1" applyAlignment="1">
      <alignment horizontal="center" vertical="center"/>
    </xf>
    <xf numFmtId="0" fontId="3" fillId="0" borderId="0" xfId="0" applyFont="1" applyAlignment="1">
      <alignment horizontal="center" vertical="top"/>
    </xf>
  </cellXfs>
  <cellStyles count="8">
    <cellStyle name="20 % - Aksentti3" xfId="7" builtinId="38"/>
    <cellStyle name="Euro" xfId="2" xr:uid="{00000000-0005-0000-0000-000000000000}"/>
    <cellStyle name="Euro 2" xfId="3" xr:uid="{00000000-0005-0000-0000-000001000000}"/>
    <cellStyle name="Hyperlinkki" xfId="6" builtinId="8"/>
    <cellStyle name="Normaali" xfId="0" builtinId="0"/>
    <cellStyle name="Normaali 2" xfId="1" xr:uid="{00000000-0005-0000-0000-000003000000}"/>
    <cellStyle name="Normaali 3" xfId="4" xr:uid="{00000000-0005-0000-0000-000004000000}"/>
    <cellStyle name="Normal 2" xfId="5" xr:uid="{00000000-0005-0000-0000-000005000000}"/>
  </cellStyles>
  <dxfs count="42">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ont>
        <b val="0"/>
        <i val="0"/>
        <strike val="0"/>
        <condense val="0"/>
        <extend val="0"/>
        <outline val="0"/>
        <shadow val="0"/>
        <u val="none"/>
        <vertAlign val="baseline"/>
        <sz val="11"/>
        <color auto="1"/>
        <name val="Verdana"/>
        <family val="2"/>
        <scheme val="none"/>
      </font>
      <alignment horizontal="left" vertical="top" textRotation="0" wrapText="1" indent="0" justifyLastLine="0" shrinkToFit="0" readingOrder="0"/>
    </dxf>
    <dxf>
      <font>
        <b/>
        <i val="0"/>
        <strike val="0"/>
        <condense val="0"/>
        <extend val="0"/>
        <outline val="0"/>
        <shadow val="0"/>
        <u val="none"/>
        <vertAlign val="baseline"/>
        <sz val="11"/>
        <color auto="1"/>
        <name val="Verdana"/>
        <family val="2"/>
        <scheme val="none"/>
      </font>
      <numFmt numFmtId="30" formatCode="@"/>
      <fill>
        <patternFill patternType="none">
          <fgColor indexed="64"/>
          <bgColor indexed="65"/>
        </patternFill>
      </fill>
      <alignment horizontal="left" vertical="top" textRotation="0" wrapText="1" indent="0" justifyLastLine="0" shrinkToFit="0" readingOrder="0"/>
    </dxf>
    <dxf>
      <font>
        <strike val="0"/>
        <outline val="0"/>
        <shadow val="0"/>
        <u val="none"/>
        <vertAlign val="baseline"/>
        <sz val="11"/>
        <color auto="1"/>
        <name val="Verdana"/>
        <family val="2"/>
      </font>
    </dxf>
    <dxf>
      <alignment horizontal="general" vertical="bottom" textRotation="0" wrapText="1" indent="0" justifyLastLine="0" shrinkToFit="0" readingOrder="0"/>
    </dxf>
    <dxf>
      <numFmt numFmtId="19" formatCode="d/m/yyyy"/>
      <alignment horizontal="right" vertical="bottom" textRotation="0" wrapText="0" indent="0" justifyLastLine="0" shrinkToFit="0" readingOrder="0"/>
    </dxf>
    <dxf>
      <font>
        <b/>
        <i val="0"/>
        <strike val="0"/>
        <condense val="0"/>
        <extend val="0"/>
        <outline val="0"/>
        <shadow val="0"/>
        <u val="none"/>
        <vertAlign val="baseline"/>
        <sz val="11"/>
        <color theme="1"/>
        <name val="Verdana"/>
        <family val="2"/>
        <scheme val="minor"/>
      </font>
      <fill>
        <patternFill patternType="solid">
          <fgColor indexed="64"/>
          <bgColor theme="5" tint="0.79998168889431442"/>
        </patternFill>
      </fill>
    </dxf>
  </dxfs>
  <tableStyles count="1" defaultTableStyle="TableStyleMedium9" defaultPivotStyle="PivotStyleLight16">
    <tableStyle name="Otsikko" pivot="0" count="0" xr9:uid="{65D61E9D-BF66-4F22-9316-21119D91B178}"/>
  </tableStyles>
  <colors>
    <mruColors>
      <color rgb="FFE5EFCD"/>
      <color rgb="FF597623"/>
      <color rgb="FF005966"/>
      <color rgb="FFF1F1F1"/>
      <color rgb="FF59771E"/>
      <color rgb="FF005977"/>
      <color rgb="FFD8E7B3"/>
      <color rgb="FF94C43A"/>
      <color rgb="FFFAEFDB"/>
      <color rgb="FF94C63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microsoft.com/office/2017/06/relationships/rdRichValue" Target="richData/rdrichvalue.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22/10/relationships/richValueRel" Target="richData/richValueRel.xml"/><Relationship Id="rId2" Type="http://schemas.openxmlformats.org/officeDocument/2006/relationships/worksheet" Target="worksheets/sheet2.xml"/><Relationship Id="rId16" Type="http://schemas.openxmlformats.org/officeDocument/2006/relationships/sheetMetadata" Target="metadata.xml"/><Relationship Id="rId20" Type="http://schemas.microsoft.com/office/2017/06/relationships/rdRichValueTypes" Target="richData/rdRichValueTyp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microsoft.com/office/2017/06/relationships/rdRichValueStructure" Target="richData/rdrichvaluestructure.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4">
  <rv s="0">
    <v>0</v>
    <v>5</v>
    <v>Valtion tukeman asuntorakentamisen keskuksen logo.</v>
  </rv>
  <rv s="0">
    <v>1</v>
    <v>5</v>
    <v>Valtion tukeman asuntorakentamisen keskuksen logo.</v>
  </rv>
  <rv s="0">
    <v>2</v>
    <v>5</v>
    <v>Valtion tukeman asuntorakentamisen keskuksen logo.</v>
  </rv>
  <rv s="0">
    <v>3</v>
    <v>5</v>
    <v>Valtion tukeman asuntorakentamisen keskuksen logo.</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el r:id="rId2"/>
  <rel r:id="rId3"/>
  <rel r:id="rId4"/>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2C2111E-5A34-4F13-8385-1A0B7485A15D}" name="Taulukko1" displayName="Taulukko1" ref="A6:B18" totalsRowShown="0" headerRowDxfId="41">
  <autoFilter ref="A6:B18" xr:uid="{52C2111E-5A34-4F13-8385-1A0B7485A15D}"/>
  <tableColumns count="2">
    <tableColumn id="1" xr3:uid="{06289C77-0E87-462C-8E98-005EE5B69629}" name="Pvm" dataDxfId="40"/>
    <tableColumn id="2" xr3:uid="{507B9A8E-B902-4C0A-AC08-F8F396C9E67F}" name="Toimenpiteet" dataDxfId="39"/>
  </tableColumns>
  <tableStyleInfo name="Otsikk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DF13582-63B5-43C9-8705-ED9ACDDF48D4}" name="Taulukko2" displayName="Taulukko2" ref="A1:B129" totalsRowShown="0" dataDxfId="38">
  <autoFilter ref="A1:B129" xr:uid="{3724D241-12B5-436F-B3B3-F73778BC119A}"/>
  <sortState xmlns:xlrd2="http://schemas.microsoft.com/office/spreadsheetml/2017/richdata2" ref="A2:B129">
    <sortCondition ref="A1:A129"/>
  </sortState>
  <tableColumns count="2">
    <tableColumn id="1" xr3:uid="{55EABF35-B6CA-45A3-B037-AB5F20424EAD}" name="Asia" dataDxfId="37" dataCellStyle="20 % - Aksentti3"/>
    <tableColumn id="2" xr3:uid="{A5BCD0FA-8845-4972-9E3C-F51BF4074380}" name="Ohje" dataDxfId="36"/>
  </tableColumns>
  <tableStyleInfo name="TableStyleLight16" showFirstColumn="0" showLastColumn="0" showRowStripes="1" showColumnStripes="0"/>
</table>
</file>

<file path=xl/theme/theme1.xml><?xml version="1.0" encoding="utf-8"?>
<a:theme xmlns:a="http://schemas.openxmlformats.org/drawingml/2006/main" name="ARA2021">
  <a:themeElements>
    <a:clrScheme name="ARA-asiakirjat">
      <a:dk1>
        <a:srgbClr val="262626"/>
      </a:dk1>
      <a:lt1>
        <a:srgbClr val="FFFFFF"/>
      </a:lt1>
      <a:dk2>
        <a:srgbClr val="2E5053"/>
      </a:dk2>
      <a:lt2>
        <a:srgbClr val="F2F2F2"/>
      </a:lt2>
      <a:accent1>
        <a:srgbClr val="79A130"/>
      </a:accent1>
      <a:accent2>
        <a:srgbClr val="199BE6"/>
      </a:accent2>
      <a:accent3>
        <a:srgbClr val="329FA9"/>
      </a:accent3>
      <a:accent4>
        <a:srgbClr val="2E5053"/>
      </a:accent4>
      <a:accent5>
        <a:srgbClr val="9933CC"/>
      </a:accent5>
      <a:accent6>
        <a:srgbClr val="C73D82"/>
      </a:accent6>
      <a:hlink>
        <a:srgbClr val="0070C0"/>
      </a:hlink>
      <a:folHlink>
        <a:srgbClr val="79A130"/>
      </a:folHlink>
    </a:clrScheme>
    <a:fontScheme name="ARA 2020">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97C37-E751-4D63-AC71-09F1A7E6C412}">
  <dimension ref="A1:B18"/>
  <sheetViews>
    <sheetView zoomScale="85" zoomScaleNormal="85" workbookViewId="0">
      <selection activeCell="A5" sqref="A5"/>
    </sheetView>
  </sheetViews>
  <sheetFormatPr defaultRowHeight="13.8" x14ac:dyDescent="0.25"/>
  <cols>
    <col min="1" max="1" width="27.7265625" customWidth="1"/>
    <col min="2" max="2" width="72.36328125" customWidth="1"/>
  </cols>
  <sheetData>
    <row r="1" spans="1:2" ht="45" customHeight="1" x14ac:dyDescent="0.25">
      <c r="A1" s="450" t="s">
        <v>220</v>
      </c>
      <c r="B1" s="443"/>
    </row>
    <row r="2" spans="1:2" ht="24.75" customHeight="1" x14ac:dyDescent="0.25">
      <c r="A2" s="444" t="s">
        <v>385</v>
      </c>
      <c r="B2" s="445"/>
    </row>
    <row r="3" spans="1:2" s="442" customFormat="1" ht="30" customHeight="1" x14ac:dyDescent="0.25">
      <c r="A3" s="446" t="s">
        <v>397</v>
      </c>
      <c r="B3" s="447"/>
    </row>
    <row r="4" spans="1:2" ht="52.35" customHeight="1" x14ac:dyDescent="0.25">
      <c r="A4" s="449" t="s">
        <v>395</v>
      </c>
      <c r="B4" s="445"/>
    </row>
    <row r="5" spans="1:2" ht="45" customHeight="1" x14ac:dyDescent="0.25">
      <c r="A5" s="448" t="s">
        <v>390</v>
      </c>
      <c r="B5" s="445"/>
    </row>
    <row r="6" spans="1:2" ht="24.9" customHeight="1" x14ac:dyDescent="0.25">
      <c r="A6" s="434" t="s">
        <v>391</v>
      </c>
      <c r="B6" s="434" t="s">
        <v>392</v>
      </c>
    </row>
    <row r="7" spans="1:2" s="436" customFormat="1" x14ac:dyDescent="0.25">
      <c r="A7" s="437">
        <v>44785</v>
      </c>
      <c r="B7" s="435" t="s">
        <v>393</v>
      </c>
    </row>
    <row r="8" spans="1:2" s="436" customFormat="1" x14ac:dyDescent="0.25">
      <c r="A8" s="437">
        <v>45107</v>
      </c>
      <c r="B8" s="451" t="s">
        <v>396</v>
      </c>
    </row>
    <row r="9" spans="1:2" s="438" customFormat="1" x14ac:dyDescent="0.25">
      <c r="A9" s="441">
        <v>45107</v>
      </c>
      <c r="B9" s="435" t="s">
        <v>393</v>
      </c>
    </row>
    <row r="10" spans="1:2" ht="41.4" x14ac:dyDescent="0.25">
      <c r="A10" s="440">
        <v>45200</v>
      </c>
      <c r="B10" s="435" t="s">
        <v>386</v>
      </c>
    </row>
    <row r="11" spans="1:2" ht="27.6" x14ac:dyDescent="0.25">
      <c r="A11" s="440">
        <v>45200</v>
      </c>
      <c r="B11" s="435" t="s">
        <v>387</v>
      </c>
    </row>
    <row r="12" spans="1:2" ht="27.6" x14ac:dyDescent="0.25">
      <c r="A12" s="440">
        <v>45200</v>
      </c>
      <c r="B12" s="435" t="s">
        <v>388</v>
      </c>
    </row>
    <row r="13" spans="1:2" x14ac:dyDescent="0.25">
      <c r="A13" s="440">
        <v>45200</v>
      </c>
      <c r="B13" s="435" t="s">
        <v>389</v>
      </c>
    </row>
    <row r="14" spans="1:2" ht="27.6" x14ac:dyDescent="0.25">
      <c r="A14" s="440">
        <v>45200</v>
      </c>
      <c r="B14" s="435" t="s">
        <v>394</v>
      </c>
    </row>
    <row r="15" spans="1:2" ht="16.350000000000001" customHeight="1" x14ac:dyDescent="0.25">
      <c r="A15" s="439">
        <v>45200</v>
      </c>
      <c r="B15" s="435" t="s">
        <v>399</v>
      </c>
    </row>
    <row r="16" spans="1:2" ht="39.450000000000003" customHeight="1" x14ac:dyDescent="0.25">
      <c r="A16" s="440">
        <v>45209</v>
      </c>
      <c r="B16" s="435" t="s">
        <v>400</v>
      </c>
    </row>
    <row r="17" spans="1:2" ht="27.6" x14ac:dyDescent="0.25">
      <c r="A17" s="440">
        <v>45617</v>
      </c>
      <c r="B17" s="435" t="s">
        <v>401</v>
      </c>
    </row>
    <row r="18" spans="1:2" ht="75.75" customHeight="1" x14ac:dyDescent="0.25">
      <c r="A18" s="459">
        <v>46071</v>
      </c>
      <c r="B18" s="460" t="s">
        <v>440</v>
      </c>
    </row>
  </sheetData>
  <sheetProtection algorithmName="SHA-512" hashValue="Sa5I+yrcoN8ZTY8wo5Udje4jOiPgNJVf8OvGUDZkK/UnBt6fC+8fFkkjA88KXwOVS2V8Obc2NBevQt57mRyYlg==" saltValue="ilnBsgMT9P4XJtebFLA7+w==" spinCount="100000" sheet="1" objects="1" scenarios="1"/>
  <pageMargins left="0.7" right="0.7" top="0.75" bottom="0.75" header="0.3" footer="0.3"/>
  <pageSetup paperSize="9" orientation="portrait" horizontalDpi="1200" verticalDpi="1200"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5D507-E822-465C-91A2-9E594E0D573E}">
  <dimension ref="A1:J221"/>
  <sheetViews>
    <sheetView showGridLines="0" zoomScale="70" zoomScaleNormal="70" workbookViewId="0">
      <selection activeCell="C1" sqref="C1:G1"/>
    </sheetView>
  </sheetViews>
  <sheetFormatPr defaultColWidth="8.7265625" defaultRowHeight="13.8" x14ac:dyDescent="0.25"/>
  <cols>
    <col min="1" max="1" width="55.6328125" style="52" customWidth="1"/>
    <col min="2" max="2" width="28.6328125" style="37" customWidth="1"/>
    <col min="3" max="3" width="9.453125" style="37" customWidth="1"/>
    <col min="4" max="4" width="28.6328125" style="88" customWidth="1"/>
    <col min="5" max="5" width="9.453125" style="36" customWidth="1"/>
    <col min="6" max="6" width="32.36328125" style="1" customWidth="1"/>
    <col min="7" max="7" width="8.7265625" style="5"/>
    <col min="8" max="8" width="32.36328125" style="5" customWidth="1"/>
    <col min="9" max="9" width="8.7265625" style="5"/>
    <col min="10" max="10" width="47.6328125" style="348" customWidth="1"/>
    <col min="11" max="16384" width="8.7265625" style="5"/>
  </cols>
  <sheetData>
    <row r="1" spans="1:10" s="4" customFormat="1" ht="124.5" customHeight="1" thickBot="1" x14ac:dyDescent="0.3">
      <c r="A1" s="182" t="s">
        <v>220</v>
      </c>
      <c r="B1" s="24"/>
      <c r="C1" s="462" t="e" vm="2">
        <v>#VALUE!</v>
      </c>
      <c r="D1" s="462"/>
      <c r="E1" s="462"/>
      <c r="F1" s="462"/>
      <c r="G1" s="462"/>
      <c r="J1" s="377" t="s">
        <v>378</v>
      </c>
    </row>
    <row r="2" spans="1:10" s="225" customFormat="1" ht="65.400000000000006" customHeight="1" thickBot="1" x14ac:dyDescent="0.35">
      <c r="A2" s="236" t="s">
        <v>168</v>
      </c>
      <c r="B2" s="239" t="s">
        <v>173</v>
      </c>
      <c r="C2" s="240"/>
      <c r="D2" s="241" t="s">
        <v>174</v>
      </c>
      <c r="E2" s="242"/>
      <c r="F2" s="243" t="s">
        <v>333</v>
      </c>
      <c r="G2" s="242"/>
      <c r="H2" s="243" t="s">
        <v>333</v>
      </c>
      <c r="I2" s="242"/>
      <c r="J2" s="347"/>
    </row>
    <row r="3" spans="1:10" s="235" customFormat="1" ht="53.4" customHeight="1" thickTop="1" thickBot="1" x14ac:dyDescent="0.3">
      <c r="A3" s="25"/>
      <c r="B3" s="338" t="str">
        <f>IF('Jälkilaskelma 2023'!B3="","",'Jälkilaskelma 2023'!B3)</f>
        <v/>
      </c>
      <c r="C3" s="339"/>
      <c r="D3" s="338" t="str">
        <f>IF('Jälkilaskelma 2023'!D3="","",'Jälkilaskelma 2023'!D3)</f>
        <v/>
      </c>
      <c r="E3" s="339"/>
      <c r="F3" s="338" t="str">
        <f>IF('Jälkilaskelma 2023'!F3="","",'Jälkilaskelma 2023'!F3)</f>
        <v/>
      </c>
      <c r="G3" s="339"/>
      <c r="H3" s="338" t="str">
        <f>IF('Jälkilaskelma 2023'!H3="","",'Jälkilaskelma 2023'!H3)</f>
        <v/>
      </c>
      <c r="I3" s="339"/>
      <c r="J3" s="347"/>
    </row>
    <row r="4" spans="1:10" s="225" customFormat="1" ht="31.2" customHeight="1" thickTop="1" x14ac:dyDescent="0.25">
      <c r="A4" s="237" t="s">
        <v>172</v>
      </c>
      <c r="B4" s="256" t="s">
        <v>99</v>
      </c>
      <c r="C4" s="257"/>
      <c r="D4" s="258" t="s">
        <v>99</v>
      </c>
      <c r="E4" s="259"/>
      <c r="F4" s="260" t="s">
        <v>99</v>
      </c>
      <c r="G4" s="259"/>
      <c r="H4" s="260" t="s">
        <v>99</v>
      </c>
      <c r="I4" s="259"/>
      <c r="J4" s="347"/>
    </row>
    <row r="5" spans="1:10" s="225" customFormat="1" ht="33" customHeight="1" x14ac:dyDescent="0.25">
      <c r="A5" s="25"/>
      <c r="B5" s="244" t="s">
        <v>167</v>
      </c>
      <c r="C5" s="245"/>
      <c r="D5" s="249" t="s">
        <v>167</v>
      </c>
      <c r="E5" s="250"/>
      <c r="F5" s="254" t="s">
        <v>331</v>
      </c>
      <c r="G5" s="250"/>
      <c r="H5" s="254" t="s">
        <v>331</v>
      </c>
      <c r="I5" s="250"/>
      <c r="J5" s="347"/>
    </row>
    <row r="6" spans="1:10" s="225" customFormat="1" ht="32.700000000000003" customHeight="1" x14ac:dyDescent="0.25">
      <c r="A6" s="237" t="s">
        <v>171</v>
      </c>
      <c r="B6" s="21"/>
      <c r="C6" s="306"/>
      <c r="D6" s="226"/>
      <c r="E6" s="307"/>
      <c r="F6" s="8"/>
      <c r="G6" s="307"/>
      <c r="H6" s="8"/>
      <c r="I6" s="307"/>
      <c r="J6" s="347"/>
    </row>
    <row r="7" spans="1:10" s="225" customFormat="1" ht="31.95" customHeight="1" thickBot="1" x14ac:dyDescent="0.3">
      <c r="A7" s="26"/>
      <c r="B7" s="248" t="s">
        <v>175</v>
      </c>
      <c r="C7" s="246"/>
      <c r="D7" s="253" t="s">
        <v>175</v>
      </c>
      <c r="E7" s="251"/>
      <c r="F7" s="255" t="s">
        <v>175</v>
      </c>
      <c r="G7" s="251"/>
      <c r="H7" s="255" t="s">
        <v>175</v>
      </c>
      <c r="I7" s="251"/>
      <c r="J7" s="347"/>
    </row>
    <row r="8" spans="1:10" s="225" customFormat="1" ht="32.700000000000003" customHeight="1" thickBot="1" x14ac:dyDescent="0.3">
      <c r="A8" s="237" t="s">
        <v>169</v>
      </c>
      <c r="B8" s="22"/>
      <c r="C8" s="247"/>
      <c r="D8" s="19"/>
      <c r="E8" s="252"/>
      <c r="F8" s="227"/>
      <c r="G8" s="252"/>
      <c r="H8" s="227"/>
      <c r="I8" s="252"/>
      <c r="J8" s="347"/>
    </row>
    <row r="9" spans="1:10" s="225" customFormat="1" ht="31.5" customHeight="1" x14ac:dyDescent="0.25">
      <c r="A9" s="27"/>
      <c r="B9" s="198" t="s">
        <v>100</v>
      </c>
      <c r="C9" s="28"/>
      <c r="D9" s="199" t="s">
        <v>100</v>
      </c>
      <c r="E9" s="29"/>
      <c r="F9" s="228" t="s">
        <v>100</v>
      </c>
      <c r="G9" s="29"/>
      <c r="H9" s="228" t="s">
        <v>100</v>
      </c>
      <c r="I9" s="29"/>
      <c r="J9" s="347"/>
    </row>
    <row r="10" spans="1:10" s="225" customFormat="1" ht="33" customHeight="1" thickBot="1" x14ac:dyDescent="0.3">
      <c r="A10" s="238" t="s">
        <v>170</v>
      </c>
      <c r="B10" s="30" t="s">
        <v>167</v>
      </c>
      <c r="C10" s="229"/>
      <c r="D10" s="31" t="s">
        <v>167</v>
      </c>
      <c r="E10" s="230"/>
      <c r="F10" s="31" t="s">
        <v>167</v>
      </c>
      <c r="G10" s="230"/>
      <c r="H10" s="31" t="s">
        <v>167</v>
      </c>
      <c r="I10" s="230"/>
      <c r="J10" s="347"/>
    </row>
    <row r="11" spans="1:10" s="225" customFormat="1" ht="32.700000000000003" customHeight="1" thickBot="1" x14ac:dyDescent="0.3">
      <c r="A11" s="32" t="str">
        <f>IF('Jälkilaskelma 2023'!A11="","",'Jälkilaskelma 2023'!A11)</f>
        <v/>
      </c>
      <c r="B11" s="23"/>
      <c r="C11" s="33"/>
      <c r="D11" s="20"/>
      <c r="E11" s="34"/>
      <c r="F11" s="231"/>
      <c r="G11" s="34"/>
      <c r="H11" s="231"/>
      <c r="I11" s="34"/>
      <c r="J11" s="347"/>
    </row>
    <row r="12" spans="1:10" s="6" customFormat="1" ht="85.95" customHeight="1" x14ac:dyDescent="0.25">
      <c r="A12" s="429" t="s">
        <v>269</v>
      </c>
      <c r="B12"/>
      <c r="C12" s="35"/>
      <c r="D12" s="35"/>
      <c r="E12" s="36"/>
      <c r="F12" s="3"/>
      <c r="J12" s="345"/>
    </row>
    <row r="13" spans="1:10" s="6" customFormat="1" ht="80.400000000000006" customHeight="1" thickBot="1" x14ac:dyDescent="0.35">
      <c r="A13" s="201" t="s">
        <v>84</v>
      </c>
      <c r="B13" s="234" t="str">
        <f>IF(B3="","",(B3))</f>
        <v/>
      </c>
      <c r="C13" s="200" t="s">
        <v>268</v>
      </c>
      <c r="D13" s="234" t="str">
        <f>IF(D3="","",(D3))</f>
        <v/>
      </c>
      <c r="E13" s="200" t="s">
        <v>268</v>
      </c>
      <c r="F13" s="234" t="str">
        <f>IF(F3="","",(F3))</f>
        <v/>
      </c>
      <c r="G13" s="200" t="s">
        <v>268</v>
      </c>
      <c r="H13" s="234" t="str">
        <f>IF(H3="","",(H3))</f>
        <v/>
      </c>
      <c r="I13" s="200" t="s">
        <v>268</v>
      </c>
      <c r="J13" s="345"/>
    </row>
    <row r="14" spans="1:10" s="9" customFormat="1" ht="33" customHeight="1" thickTop="1" x14ac:dyDescent="0.25">
      <c r="A14" s="137" t="s">
        <v>178</v>
      </c>
      <c r="B14" s="49"/>
      <c r="C14" s="39" t="str">
        <f>IF(B14="","",IF(B14=0,"",(B14/B$6/$A$11)))</f>
        <v/>
      </c>
      <c r="D14" s="49"/>
      <c r="E14" s="40" t="str">
        <f>IF(D14="","",IF(D14=0,"",(D14/D$6/$A$11)))</f>
        <v/>
      </c>
      <c r="F14" s="49"/>
      <c r="G14" s="40" t="str">
        <f>IF(F14="","",IF(F14=0,"",(F14/F$6/$A$11)))</f>
        <v/>
      </c>
      <c r="H14" s="49"/>
      <c r="I14" s="40" t="str">
        <f>IF(H14="","",IF(H14=0,"",(H14/H$6/$A$11)))</f>
        <v/>
      </c>
      <c r="J14" s="348"/>
    </row>
    <row r="15" spans="1:10" s="9" customFormat="1" ht="38.4" customHeight="1" x14ac:dyDescent="0.25">
      <c r="A15" s="416" t="s">
        <v>179</v>
      </c>
      <c r="B15" s="40">
        <f>B18+B19+B64+B82</f>
        <v>0</v>
      </c>
      <c r="C15" s="39" t="str">
        <f>IF(B15="","",IF(B15=0,"",(B15/B$6/$A$11)))</f>
        <v/>
      </c>
      <c r="D15" s="40">
        <f>D18+D19+D64+D82</f>
        <v>0</v>
      </c>
      <c r="E15" s="40" t="str">
        <f>IF(D15="","",IF(D15=0,"",(D15/D$6/$A$11)))</f>
        <v/>
      </c>
      <c r="F15" s="40">
        <f>F18+F19+F64+F82</f>
        <v>0</v>
      </c>
      <c r="G15" s="40" t="str">
        <f>IF(F15="","",IF(F15=0,"",(F15/F$6/$A$11)))</f>
        <v/>
      </c>
      <c r="H15" s="40">
        <f>H18+H19+H64+H82</f>
        <v>0</v>
      </c>
      <c r="I15" s="40" t="str">
        <f>IF(H15="","",IF(H15=0,"",(H15/H$6/$A$11)))</f>
        <v/>
      </c>
      <c r="J15" s="348"/>
    </row>
    <row r="16" spans="1:10" s="9" customFormat="1" ht="25.2" customHeight="1" x14ac:dyDescent="0.25">
      <c r="A16" s="138" t="s">
        <v>180</v>
      </c>
      <c r="B16" s="42" t="e">
        <f>B15/B14</f>
        <v>#DIV/0!</v>
      </c>
      <c r="C16" s="43"/>
      <c r="D16" s="42" t="e">
        <f>D15/D14</f>
        <v>#DIV/0!</v>
      </c>
      <c r="E16" s="43"/>
      <c r="F16" s="42" t="e">
        <f>F15/F14</f>
        <v>#DIV/0!</v>
      </c>
      <c r="G16" s="43"/>
      <c r="H16" s="42" t="e">
        <f>H15/H14</f>
        <v>#DIV/0!</v>
      </c>
      <c r="I16" s="43"/>
      <c r="J16" s="348"/>
    </row>
    <row r="17" spans="1:10" s="9" customFormat="1" ht="45.6" customHeight="1" thickBot="1" x14ac:dyDescent="0.35">
      <c r="A17" s="142" t="s">
        <v>379</v>
      </c>
      <c r="B17" s="44"/>
      <c r="C17" s="44"/>
      <c r="D17" s="44"/>
      <c r="E17" s="44"/>
      <c r="F17" s="44"/>
      <c r="G17" s="44"/>
      <c r="H17" s="44"/>
      <c r="I17" s="44"/>
      <c r="J17" s="349"/>
    </row>
    <row r="18" spans="1:10" s="9" customFormat="1" ht="25.2" customHeight="1" thickTop="1" x14ac:dyDescent="0.25">
      <c r="A18" s="272" t="s">
        <v>128</v>
      </c>
      <c r="B18" s="46"/>
      <c r="C18" s="39" t="str">
        <f>IF(B18="","",IF(B18=0,"",(B18/B$6/$A$11)))</f>
        <v/>
      </c>
      <c r="D18" s="46"/>
      <c r="E18" s="40" t="str">
        <f>IF(D18="","",IF(D18=0,"",(D18/D$6/$A$11)))</f>
        <v/>
      </c>
      <c r="F18" s="46"/>
      <c r="G18" s="40" t="str">
        <f>IF(F18="","",IF(F18=0,"",(F18/F$6/$A$11)))</f>
        <v/>
      </c>
      <c r="H18" s="46"/>
      <c r="I18" s="40" t="str">
        <f>IF(H18="","",IF(H18=0,"",(H18/H$6/$A$11)))</f>
        <v/>
      </c>
      <c r="J18" s="348"/>
    </row>
    <row r="19" spans="1:10" s="9" customFormat="1" ht="25.2" customHeight="1" x14ac:dyDescent="0.25">
      <c r="A19" s="204" t="s">
        <v>21</v>
      </c>
      <c r="B19" s="49"/>
      <c r="C19" s="50" t="str">
        <f>IF(B19="","",IF(B19=0,"",(B19/B$6/$A$11)))</f>
        <v/>
      </c>
      <c r="D19" s="49"/>
      <c r="E19" s="50" t="str">
        <f>IF(D19="","",IF(D19=0,"",(D19/D$6/$A$11)))</f>
        <v/>
      </c>
      <c r="F19" s="49"/>
      <c r="G19" s="50" t="str">
        <f>IF(F19="","",IF(F19=0,"",(F19/F$6/$A$11)))</f>
        <v/>
      </c>
      <c r="H19" s="49"/>
      <c r="I19" s="50" t="str">
        <f>IF(H19="","",IF(H19=0,"",(H19/H$6/$A$11)))</f>
        <v/>
      </c>
      <c r="J19" s="348"/>
    </row>
    <row r="20" spans="1:10" s="9" customFormat="1" ht="25.2" customHeight="1" x14ac:dyDescent="0.25">
      <c r="A20" s="204" t="s">
        <v>13</v>
      </c>
      <c r="B20" s="49"/>
      <c r="C20" s="50" t="str">
        <f>IF(B20="","",IF(B20=0,"",(B20/B$6/$A$11)))</f>
        <v/>
      </c>
      <c r="D20" s="49"/>
      <c r="E20" s="50" t="str">
        <f>IF(D20="","",IF(D20=0,"",(D20/D$6/$A$11)))</f>
        <v/>
      </c>
      <c r="F20" s="49"/>
      <c r="G20" s="50" t="str">
        <f>IF(F20="","",IF(F20=0,"",(F20/F$6/$A$11)))</f>
        <v/>
      </c>
      <c r="H20" s="49"/>
      <c r="I20" s="50" t="str">
        <f>IF(H20="","",IF(H20=0,"",(H20/H$6/$A$11)))</f>
        <v/>
      </c>
      <c r="J20" s="348"/>
    </row>
    <row r="21" spans="1:10" s="9" customFormat="1" ht="25.2" customHeight="1" x14ac:dyDescent="0.25">
      <c r="A21" s="204" t="s">
        <v>0</v>
      </c>
      <c r="B21" s="51"/>
      <c r="C21" s="40" t="str">
        <f>IF(B21="","",IF(B21=0,"",(B21/B$6/$A$11)))</f>
        <v/>
      </c>
      <c r="D21" s="51"/>
      <c r="E21" s="50" t="str">
        <f>IF(D21="","",IF(D21=0,"",(D21/D$6/$A$11)))</f>
        <v/>
      </c>
      <c r="F21" s="51"/>
      <c r="G21" s="50" t="str">
        <f>IF(F21="","",IF(F21=0,"",(F21/F$6/$A$11)))</f>
        <v/>
      </c>
      <c r="H21" s="51"/>
      <c r="I21" s="50" t="str">
        <f>IF(H21="","",IF(H21=0,"",(H21/H$6/$A$11)))</f>
        <v/>
      </c>
      <c r="J21" s="348"/>
    </row>
    <row r="22" spans="1:10" ht="27.6" customHeight="1" x14ac:dyDescent="0.25">
      <c r="A22" s="378" t="s">
        <v>181</v>
      </c>
      <c r="B22" s="53"/>
      <c r="C22" s="54"/>
      <c r="D22" s="53"/>
      <c r="E22" s="55"/>
      <c r="F22" s="53"/>
      <c r="G22" s="55"/>
      <c r="H22" s="53"/>
      <c r="I22" s="55"/>
      <c r="J22" s="350"/>
    </row>
    <row r="23" spans="1:10" s="9" customFormat="1" ht="25.2" customHeight="1" x14ac:dyDescent="0.25">
      <c r="A23" s="204" t="s">
        <v>32</v>
      </c>
      <c r="B23" s="49"/>
      <c r="C23" s="50" t="str">
        <f>IF(B23="","",IF(B23=0,"",(B23/B$6/$A$11)))</f>
        <v/>
      </c>
      <c r="D23" s="49"/>
      <c r="E23" s="50" t="str">
        <f>IF(D23="","",IF(D23=0,"",(D23/D$6/$A$11)))</f>
        <v/>
      </c>
      <c r="F23" s="49"/>
      <c r="G23" s="50" t="str">
        <f>IF(F23="","",IF(F23=0,"",(F23/F$6/$A$11)))</f>
        <v/>
      </c>
      <c r="H23" s="49"/>
      <c r="I23" s="50" t="str">
        <f>IF(H23="","",IF(H23=0,"",(H23/H$6/$A$11)))</f>
        <v/>
      </c>
      <c r="J23" s="349"/>
    </row>
    <row r="24" spans="1:10" s="9" customFormat="1" ht="25.2" customHeight="1" x14ac:dyDescent="0.25">
      <c r="A24" s="151" t="s">
        <v>11</v>
      </c>
      <c r="B24" s="46"/>
      <c r="C24" s="50" t="str">
        <f>IF(B24="","",IF(B24=0,"",(B24/B$6/$A$11)))</f>
        <v/>
      </c>
      <c r="D24" s="46"/>
      <c r="E24" s="50" t="str">
        <f>IF(D24="","",IF(D24=0,"",(D24/D$6/$A$11)))</f>
        <v/>
      </c>
      <c r="F24" s="46"/>
      <c r="G24" s="50" t="str">
        <f>IF(F24="","",IF(F24=0,"",(F24/F$6/$A$11)))</f>
        <v/>
      </c>
      <c r="H24" s="46"/>
      <c r="I24" s="50" t="str">
        <f>IF(H24="","",IF(H24=0,"",(H24/H$6/$A$11)))</f>
        <v/>
      </c>
      <c r="J24" s="350"/>
    </row>
    <row r="25" spans="1:10" s="9" customFormat="1" ht="25.2" customHeight="1" x14ac:dyDescent="0.25">
      <c r="A25" s="385" t="s">
        <v>116</v>
      </c>
      <c r="B25" s="58">
        <f>SUM(B18:B24)</f>
        <v>0</v>
      </c>
      <c r="C25" s="40" t="str">
        <f>IF(B25="","",IF(B25=0,"",(B25/B$6/$A$11)))</f>
        <v/>
      </c>
      <c r="D25" s="58">
        <f>SUM(D18:D24)</f>
        <v>0</v>
      </c>
      <c r="E25" s="40" t="str">
        <f>IF(D25="","",IF(D25=0,"",(D25/D$6/$A$11)))</f>
        <v/>
      </c>
      <c r="F25" s="58">
        <f>SUM(F18:F24)</f>
        <v>0</v>
      </c>
      <c r="G25" s="40" t="str">
        <f>IF(F25="","",IF(F25=0,"",(F25/F$6/$A$11)))</f>
        <v/>
      </c>
      <c r="H25" s="58">
        <f>SUM(H18:H24)</f>
        <v>0</v>
      </c>
      <c r="I25" s="40" t="str">
        <f>IF(H25="","",IF(H25=0,"",(H25/H$6/$A$11)))</f>
        <v/>
      </c>
      <c r="J25" s="348"/>
    </row>
    <row r="26" spans="1:10" s="9" customFormat="1" ht="25.2" customHeight="1" x14ac:dyDescent="0.3">
      <c r="A26" s="382" t="s">
        <v>14</v>
      </c>
      <c r="B26" s="37"/>
      <c r="C26" s="60"/>
      <c r="D26" s="37"/>
      <c r="E26" s="60"/>
      <c r="F26" s="37"/>
      <c r="G26" s="60"/>
      <c r="H26" s="37"/>
      <c r="I26" s="60"/>
      <c r="J26" s="348"/>
    </row>
    <row r="27" spans="1:10" s="9" customFormat="1" ht="25.2" customHeight="1" x14ac:dyDescent="0.25">
      <c r="A27" s="204" t="s">
        <v>182</v>
      </c>
      <c r="B27" s="49"/>
      <c r="C27" s="50" t="str">
        <f t="shared" ref="C27:C46" si="0">IF(B27="","",IF(B27=0,"",(B27/B$6/$A$11)))</f>
        <v/>
      </c>
      <c r="D27" s="49"/>
      <c r="E27" s="50" t="str">
        <f t="shared" ref="E27:E46" si="1">IF(D27="","",IF(D27=0,"",(D27/D$6/$A$11)))</f>
        <v/>
      </c>
      <c r="F27" s="49"/>
      <c r="G27" s="50" t="str">
        <f t="shared" ref="G27:G46" si="2">IF(F27="","",IF(F27=0,"",(F27/F$6/$A$11)))</f>
        <v/>
      </c>
      <c r="H27" s="49"/>
      <c r="I27" s="50" t="str">
        <f t="shared" ref="I27:I46" si="3">IF(H27="","",IF(H27=0,"",(H27/H$6/$A$11)))</f>
        <v/>
      </c>
      <c r="J27" s="348"/>
    </row>
    <row r="28" spans="1:10" s="9" customFormat="1" ht="25.2" customHeight="1" x14ac:dyDescent="0.25">
      <c r="A28" s="204" t="s">
        <v>18</v>
      </c>
      <c r="B28" s="49"/>
      <c r="C28" s="50" t="str">
        <f t="shared" si="0"/>
        <v/>
      </c>
      <c r="D28" s="49"/>
      <c r="E28" s="50" t="str">
        <f t="shared" si="1"/>
        <v/>
      </c>
      <c r="F28" s="49"/>
      <c r="G28" s="50" t="str">
        <f t="shared" si="2"/>
        <v/>
      </c>
      <c r="H28" s="49"/>
      <c r="I28" s="50" t="str">
        <f t="shared" si="3"/>
        <v/>
      </c>
      <c r="J28" s="348"/>
    </row>
    <row r="29" spans="1:10" s="9" customFormat="1" ht="25.2" customHeight="1" x14ac:dyDescent="0.25">
      <c r="A29" s="204" t="s">
        <v>1</v>
      </c>
      <c r="B29" s="49"/>
      <c r="C29" s="50" t="str">
        <f t="shared" si="0"/>
        <v/>
      </c>
      <c r="D29" s="49"/>
      <c r="E29" s="50" t="str">
        <f t="shared" si="1"/>
        <v/>
      </c>
      <c r="F29" s="49"/>
      <c r="G29" s="50" t="str">
        <f t="shared" si="2"/>
        <v/>
      </c>
      <c r="H29" s="49"/>
      <c r="I29" s="50" t="str">
        <f t="shared" si="3"/>
        <v/>
      </c>
      <c r="J29" s="348"/>
    </row>
    <row r="30" spans="1:10" s="9" customFormat="1" ht="25.2" customHeight="1" x14ac:dyDescent="0.25">
      <c r="A30" s="204" t="s">
        <v>2</v>
      </c>
      <c r="B30" s="49"/>
      <c r="C30" s="50" t="str">
        <f t="shared" si="0"/>
        <v/>
      </c>
      <c r="D30" s="49"/>
      <c r="E30" s="50" t="str">
        <f t="shared" si="1"/>
        <v/>
      </c>
      <c r="F30" s="49"/>
      <c r="G30" s="50" t="str">
        <f t="shared" si="2"/>
        <v/>
      </c>
      <c r="H30" s="49"/>
      <c r="I30" s="50" t="str">
        <f t="shared" si="3"/>
        <v/>
      </c>
      <c r="J30" s="348"/>
    </row>
    <row r="31" spans="1:10" s="9" customFormat="1" ht="25.2" customHeight="1" x14ac:dyDescent="0.25">
      <c r="A31" s="204" t="s">
        <v>3</v>
      </c>
      <c r="B31" s="49"/>
      <c r="C31" s="50" t="str">
        <f t="shared" si="0"/>
        <v/>
      </c>
      <c r="D31" s="49"/>
      <c r="E31" s="50" t="str">
        <f t="shared" si="1"/>
        <v/>
      </c>
      <c r="F31" s="49"/>
      <c r="G31" s="50" t="str">
        <f t="shared" si="2"/>
        <v/>
      </c>
      <c r="H31" s="49"/>
      <c r="I31" s="50" t="str">
        <f t="shared" si="3"/>
        <v/>
      </c>
      <c r="J31" s="348"/>
    </row>
    <row r="32" spans="1:10" s="9" customFormat="1" ht="25.2" customHeight="1" x14ac:dyDescent="0.25">
      <c r="A32" s="204" t="s">
        <v>4</v>
      </c>
      <c r="B32" s="49"/>
      <c r="C32" s="50" t="str">
        <f t="shared" si="0"/>
        <v/>
      </c>
      <c r="D32" s="49"/>
      <c r="E32" s="50" t="str">
        <f t="shared" si="1"/>
        <v/>
      </c>
      <c r="F32" s="49"/>
      <c r="G32" s="50" t="str">
        <f t="shared" si="2"/>
        <v/>
      </c>
      <c r="H32" s="49"/>
      <c r="I32" s="50" t="str">
        <f t="shared" si="3"/>
        <v/>
      </c>
      <c r="J32" s="348"/>
    </row>
    <row r="33" spans="1:10" s="9" customFormat="1" ht="25.2" customHeight="1" x14ac:dyDescent="0.25">
      <c r="A33" s="204" t="s">
        <v>5</v>
      </c>
      <c r="B33" s="49"/>
      <c r="C33" s="50" t="str">
        <f t="shared" si="0"/>
        <v/>
      </c>
      <c r="D33" s="49"/>
      <c r="E33" s="50" t="str">
        <f t="shared" si="1"/>
        <v/>
      </c>
      <c r="F33" s="49"/>
      <c r="G33" s="50" t="str">
        <f t="shared" si="2"/>
        <v/>
      </c>
      <c r="H33" s="49"/>
      <c r="I33" s="50" t="str">
        <f t="shared" si="3"/>
        <v/>
      </c>
      <c r="J33" s="348"/>
    </row>
    <row r="34" spans="1:10" s="9" customFormat="1" ht="25.2" customHeight="1" x14ac:dyDescent="0.25">
      <c r="A34" s="204" t="s">
        <v>6</v>
      </c>
      <c r="B34" s="49"/>
      <c r="C34" s="50" t="str">
        <f t="shared" si="0"/>
        <v/>
      </c>
      <c r="D34" s="49"/>
      <c r="E34" s="50" t="str">
        <f t="shared" si="1"/>
        <v/>
      </c>
      <c r="F34" s="49"/>
      <c r="G34" s="50" t="str">
        <f t="shared" si="2"/>
        <v/>
      </c>
      <c r="H34" s="49"/>
      <c r="I34" s="50" t="str">
        <f t="shared" si="3"/>
        <v/>
      </c>
      <c r="J34" s="348"/>
    </row>
    <row r="35" spans="1:10" s="9" customFormat="1" ht="25.2" customHeight="1" x14ac:dyDescent="0.25">
      <c r="A35" s="204" t="s">
        <v>7</v>
      </c>
      <c r="B35" s="49"/>
      <c r="C35" s="50" t="str">
        <f t="shared" si="0"/>
        <v/>
      </c>
      <c r="D35" s="49"/>
      <c r="E35" s="50" t="str">
        <f t="shared" si="1"/>
        <v/>
      </c>
      <c r="F35" s="49"/>
      <c r="G35" s="50" t="str">
        <f t="shared" si="2"/>
        <v/>
      </c>
      <c r="H35" s="49"/>
      <c r="I35" s="50" t="str">
        <f t="shared" si="3"/>
        <v/>
      </c>
      <c r="J35" s="348"/>
    </row>
    <row r="36" spans="1:10" s="9" customFormat="1" ht="25.2" customHeight="1" x14ac:dyDescent="0.25">
      <c r="A36" s="204" t="s">
        <v>8</v>
      </c>
      <c r="B36" s="49"/>
      <c r="C36" s="50" t="str">
        <f t="shared" si="0"/>
        <v/>
      </c>
      <c r="D36" s="49"/>
      <c r="E36" s="50" t="str">
        <f t="shared" si="1"/>
        <v/>
      </c>
      <c r="F36" s="49"/>
      <c r="G36" s="50" t="str">
        <f t="shared" si="2"/>
        <v/>
      </c>
      <c r="H36" s="49"/>
      <c r="I36" s="50" t="str">
        <f t="shared" si="3"/>
        <v/>
      </c>
      <c r="J36" s="348"/>
    </row>
    <row r="37" spans="1:10" s="9" customFormat="1" ht="25.2" customHeight="1" x14ac:dyDescent="0.25">
      <c r="A37" s="204" t="s">
        <v>9</v>
      </c>
      <c r="B37" s="49"/>
      <c r="C37" s="50" t="str">
        <f t="shared" si="0"/>
        <v/>
      </c>
      <c r="D37" s="49"/>
      <c r="E37" s="50" t="str">
        <f t="shared" si="1"/>
        <v/>
      </c>
      <c r="F37" s="49"/>
      <c r="G37" s="50" t="str">
        <f t="shared" si="2"/>
        <v/>
      </c>
      <c r="H37" s="49"/>
      <c r="I37" s="50" t="str">
        <f t="shared" si="3"/>
        <v/>
      </c>
      <c r="J37" s="348"/>
    </row>
    <row r="38" spans="1:10" s="9" customFormat="1" ht="25.2" customHeight="1" x14ac:dyDescent="0.25">
      <c r="A38" s="204" t="s">
        <v>28</v>
      </c>
      <c r="B38" s="49"/>
      <c r="C38" s="50" t="str">
        <f t="shared" si="0"/>
        <v/>
      </c>
      <c r="D38" s="49"/>
      <c r="E38" s="50" t="str">
        <f t="shared" si="1"/>
        <v/>
      </c>
      <c r="F38" s="49"/>
      <c r="G38" s="50" t="str">
        <f t="shared" si="2"/>
        <v/>
      </c>
      <c r="H38" s="49"/>
      <c r="I38" s="50" t="str">
        <f t="shared" si="3"/>
        <v/>
      </c>
      <c r="J38" s="348"/>
    </row>
    <row r="39" spans="1:10" s="9" customFormat="1" ht="25.2" customHeight="1" x14ac:dyDescent="0.25">
      <c r="A39" s="204" t="s">
        <v>10</v>
      </c>
      <c r="B39" s="49"/>
      <c r="C39" s="50" t="str">
        <f t="shared" si="0"/>
        <v/>
      </c>
      <c r="D39" s="49"/>
      <c r="E39" s="50" t="str">
        <f t="shared" si="1"/>
        <v/>
      </c>
      <c r="F39" s="49"/>
      <c r="G39" s="50" t="str">
        <f t="shared" si="2"/>
        <v/>
      </c>
      <c r="H39" s="49"/>
      <c r="I39" s="50" t="str">
        <f t="shared" si="3"/>
        <v/>
      </c>
      <c r="J39" s="348"/>
    </row>
    <row r="40" spans="1:10" s="9" customFormat="1" ht="25.2" customHeight="1" x14ac:dyDescent="0.25">
      <c r="A40" s="204" t="s">
        <v>19</v>
      </c>
      <c r="B40" s="49"/>
      <c r="C40" s="50" t="str">
        <f t="shared" si="0"/>
        <v/>
      </c>
      <c r="D40" s="49"/>
      <c r="E40" s="50" t="str">
        <f t="shared" si="1"/>
        <v/>
      </c>
      <c r="F40" s="49"/>
      <c r="G40" s="50" t="str">
        <f t="shared" si="2"/>
        <v/>
      </c>
      <c r="H40" s="49"/>
      <c r="I40" s="50" t="str">
        <f t="shared" si="3"/>
        <v/>
      </c>
      <c r="J40" s="348"/>
    </row>
    <row r="41" spans="1:10" s="9" customFormat="1" ht="25.2" customHeight="1" x14ac:dyDescent="0.25">
      <c r="A41" s="204" t="s">
        <v>183</v>
      </c>
      <c r="B41" s="49"/>
      <c r="C41" s="50" t="str">
        <f t="shared" si="0"/>
        <v/>
      </c>
      <c r="D41" s="49"/>
      <c r="E41" s="50" t="str">
        <f t="shared" si="1"/>
        <v/>
      </c>
      <c r="F41" s="49"/>
      <c r="G41" s="50" t="str">
        <f t="shared" si="2"/>
        <v/>
      </c>
      <c r="H41" s="49"/>
      <c r="I41" s="50" t="str">
        <f t="shared" si="3"/>
        <v/>
      </c>
      <c r="J41" s="348"/>
    </row>
    <row r="42" spans="1:10" s="9" customFormat="1" ht="30.6" customHeight="1" x14ac:dyDescent="0.25">
      <c r="A42" s="204" t="s">
        <v>26</v>
      </c>
      <c r="B42" s="49"/>
      <c r="C42" s="50" t="str">
        <f t="shared" si="0"/>
        <v/>
      </c>
      <c r="D42" s="49"/>
      <c r="E42" s="50" t="str">
        <f t="shared" si="1"/>
        <v/>
      </c>
      <c r="F42" s="49"/>
      <c r="G42" s="50" t="str">
        <f t="shared" si="2"/>
        <v/>
      </c>
      <c r="H42" s="49"/>
      <c r="I42" s="50" t="str">
        <f t="shared" si="3"/>
        <v/>
      </c>
      <c r="J42" s="348"/>
    </row>
    <row r="43" spans="1:10" s="11" customFormat="1" ht="25.2" customHeight="1" x14ac:dyDescent="0.25">
      <c r="A43" s="204" t="s">
        <v>33</v>
      </c>
      <c r="B43" s="49"/>
      <c r="C43" s="50" t="str">
        <f t="shared" si="0"/>
        <v/>
      </c>
      <c r="D43" s="49"/>
      <c r="E43" s="50" t="str">
        <f t="shared" si="1"/>
        <v/>
      </c>
      <c r="F43" s="49"/>
      <c r="G43" s="50" t="str">
        <f t="shared" si="2"/>
        <v/>
      </c>
      <c r="H43" s="49"/>
      <c r="I43" s="50" t="str">
        <f t="shared" si="3"/>
        <v/>
      </c>
      <c r="J43" s="351"/>
    </row>
    <row r="44" spans="1:10" ht="29.4" customHeight="1" x14ac:dyDescent="0.25">
      <c r="A44" s="274" t="s">
        <v>12</v>
      </c>
      <c r="B44" s="49"/>
      <c r="C44" s="50" t="str">
        <f t="shared" si="0"/>
        <v/>
      </c>
      <c r="D44" s="51"/>
      <c r="E44" s="50" t="str">
        <f t="shared" si="1"/>
        <v/>
      </c>
      <c r="F44" s="51"/>
      <c r="G44" s="50" t="str">
        <f t="shared" si="2"/>
        <v/>
      </c>
      <c r="H44" s="51"/>
      <c r="I44" s="50" t="str">
        <f t="shared" si="3"/>
        <v/>
      </c>
    </row>
    <row r="45" spans="1:10" s="9" customFormat="1" ht="22.95" customHeight="1" x14ac:dyDescent="0.25">
      <c r="A45" s="278"/>
      <c r="B45" s="75"/>
      <c r="C45" s="40" t="str">
        <f t="shared" si="0"/>
        <v/>
      </c>
      <c r="D45" s="75"/>
      <c r="E45" s="40" t="str">
        <f t="shared" si="1"/>
        <v/>
      </c>
      <c r="F45" s="75"/>
      <c r="G45" s="40" t="str">
        <f t="shared" si="2"/>
        <v/>
      </c>
      <c r="H45" s="75"/>
      <c r="I45" s="40" t="str">
        <f t="shared" si="3"/>
        <v/>
      </c>
      <c r="J45" s="348"/>
    </row>
    <row r="46" spans="1:10" s="9" customFormat="1" ht="25.2" customHeight="1" x14ac:dyDescent="0.25">
      <c r="A46" s="386" t="s">
        <v>118</v>
      </c>
      <c r="B46" s="277">
        <f>SUM(B27:B45)</f>
        <v>0</v>
      </c>
      <c r="C46" s="47" t="str">
        <f t="shared" si="0"/>
        <v/>
      </c>
      <c r="D46" s="277">
        <f>SUM(D27:D45)</f>
        <v>0</v>
      </c>
      <c r="E46" s="47" t="str">
        <f t="shared" si="1"/>
        <v/>
      </c>
      <c r="F46" s="277">
        <f>SUM(F27:F45)</f>
        <v>0</v>
      </c>
      <c r="G46" s="47" t="str">
        <f t="shared" si="2"/>
        <v/>
      </c>
      <c r="H46" s="277">
        <f>SUM(H27:H45)</f>
        <v>0</v>
      </c>
      <c r="I46" s="47" t="str">
        <f t="shared" si="3"/>
        <v/>
      </c>
      <c r="J46" s="348"/>
    </row>
    <row r="47" spans="1:10" ht="48.6" customHeight="1" x14ac:dyDescent="0.3">
      <c r="A47" s="388" t="s">
        <v>31</v>
      </c>
      <c r="C47" s="60"/>
      <c r="D47" s="37"/>
      <c r="E47" s="60"/>
      <c r="F47" s="37"/>
      <c r="G47" s="60"/>
      <c r="H47" s="37"/>
      <c r="I47" s="60"/>
    </row>
    <row r="48" spans="1:10" s="9" customFormat="1" ht="25.2" customHeight="1" x14ac:dyDescent="0.25">
      <c r="A48" s="275" t="s">
        <v>16</v>
      </c>
      <c r="B48" s="49"/>
      <c r="C48" s="50" t="str">
        <f>IF(B48="","",IF(B48=0,"",(B48/B$6/$A$11)))</f>
        <v/>
      </c>
      <c r="D48" s="49"/>
      <c r="E48" s="50" t="str">
        <f>IF(D48="","",IF(D48=0,"",(D48/D$6/$A$11)))</f>
        <v/>
      </c>
      <c r="F48" s="49"/>
      <c r="G48" s="50" t="str">
        <f>IF(F48="","",IF(F48=0,"",(F48/F$6/$A$11)))</f>
        <v/>
      </c>
      <c r="H48" s="49"/>
      <c r="I48" s="50" t="str">
        <f>IF(H48="","",IF(H48=0,"",(H48/H$6/$A$11)))</f>
        <v/>
      </c>
      <c r="J48" s="348"/>
    </row>
    <row r="49" spans="1:10" s="9" customFormat="1" ht="30.6" customHeight="1" x14ac:dyDescent="0.25">
      <c r="A49" s="386" t="s">
        <v>119</v>
      </c>
      <c r="B49" s="64">
        <f>SUM(B48:B48)</f>
        <v>0</v>
      </c>
      <c r="C49" s="40" t="str">
        <f>IF(B49="","",IF(B49=0,"",(B49/B$6/$A$11)))</f>
        <v/>
      </c>
      <c r="D49" s="64">
        <f>SUM(D48:D48)</f>
        <v>0</v>
      </c>
      <c r="E49" s="40" t="str">
        <f>IF(D49="","",IF(D49=0,"",(D49/D$6/$A$11)))</f>
        <v/>
      </c>
      <c r="F49" s="64">
        <f>SUM(F48:F48)</f>
        <v>0</v>
      </c>
      <c r="G49" s="40" t="str">
        <f>IF(F49="","",IF(F49=0,"",(F49/F$6/$A$11)))</f>
        <v/>
      </c>
      <c r="H49" s="64">
        <f>SUM(H48:H48)</f>
        <v>0</v>
      </c>
      <c r="I49" s="40" t="str">
        <f>IF(H49="","",IF(H49=0,"",(H49/H$6/$A$11)))</f>
        <v/>
      </c>
      <c r="J49" s="348"/>
    </row>
    <row r="50" spans="1:10" s="9" customFormat="1" ht="25.2" customHeight="1" x14ac:dyDescent="0.3">
      <c r="A50" s="392" t="s">
        <v>17</v>
      </c>
      <c r="B50" s="65"/>
      <c r="C50" s="60"/>
      <c r="D50" s="65"/>
      <c r="E50" s="60"/>
      <c r="F50" s="65"/>
      <c r="G50" s="60"/>
      <c r="H50" s="65"/>
      <c r="I50" s="60"/>
      <c r="J50" s="348"/>
    </row>
    <row r="51" spans="1:10" s="9" customFormat="1" ht="25.2" customHeight="1" x14ac:dyDescent="0.25">
      <c r="A51" s="204" t="s">
        <v>184</v>
      </c>
      <c r="B51" s="49"/>
      <c r="C51" s="50" t="str">
        <f t="shared" ref="C51:C62" si="4">IF(B51="","",IF(B51=0,"",(B51/B$6/$A$11)))</f>
        <v/>
      </c>
      <c r="D51" s="49"/>
      <c r="E51" s="50" t="str">
        <f t="shared" ref="E51:E62" si="5">IF(D51="","",IF(D51=0,"",(D51/D$6/$A$11)))</f>
        <v/>
      </c>
      <c r="F51" s="49"/>
      <c r="G51" s="50" t="str">
        <f t="shared" ref="G51:G62" si="6">IF(F51="","",IF(F51=0,"",(F51/F$6/$A$11)))</f>
        <v/>
      </c>
      <c r="H51" s="49"/>
      <c r="I51" s="50" t="str">
        <f t="shared" ref="I51:I62" si="7">IF(H51="","",IF(H51=0,"",(H51/H$6/$A$11)))</f>
        <v/>
      </c>
      <c r="J51" s="348"/>
    </row>
    <row r="52" spans="1:10" s="9" customFormat="1" ht="31.2" customHeight="1" x14ac:dyDescent="0.25">
      <c r="A52" s="204" t="s">
        <v>35</v>
      </c>
      <c r="B52" s="49"/>
      <c r="C52" s="50" t="str">
        <f t="shared" si="4"/>
        <v/>
      </c>
      <c r="D52" s="49"/>
      <c r="E52" s="50" t="str">
        <f t="shared" si="5"/>
        <v/>
      </c>
      <c r="F52" s="49"/>
      <c r="G52" s="50" t="str">
        <f t="shared" si="6"/>
        <v/>
      </c>
      <c r="H52" s="49"/>
      <c r="I52" s="50" t="str">
        <f t="shared" si="7"/>
        <v/>
      </c>
      <c r="J52" s="348"/>
    </row>
    <row r="53" spans="1:10" s="9" customFormat="1" ht="28.2" customHeight="1" x14ac:dyDescent="0.25">
      <c r="A53" s="270" t="s">
        <v>29</v>
      </c>
      <c r="B53" s="49"/>
      <c r="C53" s="50" t="str">
        <f t="shared" si="4"/>
        <v/>
      </c>
      <c r="D53" s="49"/>
      <c r="E53" s="50" t="str">
        <f t="shared" si="5"/>
        <v/>
      </c>
      <c r="F53" s="49"/>
      <c r="G53" s="50" t="str">
        <f t="shared" si="6"/>
        <v/>
      </c>
      <c r="H53" s="49"/>
      <c r="I53" s="50" t="str">
        <f t="shared" si="7"/>
        <v/>
      </c>
      <c r="J53" s="348"/>
    </row>
    <row r="54" spans="1:10" s="9" customFormat="1" ht="25.2" customHeight="1" x14ac:dyDescent="0.25">
      <c r="A54" s="204" t="s">
        <v>30</v>
      </c>
      <c r="B54" s="49"/>
      <c r="C54" s="50" t="str">
        <f t="shared" si="4"/>
        <v/>
      </c>
      <c r="D54" s="51"/>
      <c r="E54" s="50" t="str">
        <f t="shared" si="5"/>
        <v/>
      </c>
      <c r="F54" s="51"/>
      <c r="G54" s="50" t="str">
        <f t="shared" si="6"/>
        <v/>
      </c>
      <c r="H54" s="51"/>
      <c r="I54" s="50" t="str">
        <f t="shared" si="7"/>
        <v/>
      </c>
      <c r="J54" s="348"/>
    </row>
    <row r="55" spans="1:10" s="9" customFormat="1" ht="27.45" customHeight="1" x14ac:dyDescent="0.25">
      <c r="A55" s="270" t="s">
        <v>34</v>
      </c>
      <c r="B55" s="49"/>
      <c r="C55" s="50" t="str">
        <f t="shared" si="4"/>
        <v/>
      </c>
      <c r="D55" s="75"/>
      <c r="E55" s="50" t="str">
        <f t="shared" si="5"/>
        <v/>
      </c>
      <c r="F55" s="75"/>
      <c r="G55" s="50" t="str">
        <f t="shared" si="6"/>
        <v/>
      </c>
      <c r="H55" s="75"/>
      <c r="I55" s="50" t="str">
        <f t="shared" si="7"/>
        <v/>
      </c>
      <c r="J55" s="348"/>
    </row>
    <row r="56" spans="1:10" s="9" customFormat="1" ht="40.950000000000003" customHeight="1" x14ac:dyDescent="0.25">
      <c r="A56" s="271" t="s">
        <v>346</v>
      </c>
      <c r="B56" s="49"/>
      <c r="C56" s="50" t="str">
        <f t="shared" si="4"/>
        <v/>
      </c>
      <c r="D56" s="75"/>
      <c r="E56" s="50" t="str">
        <f t="shared" si="5"/>
        <v/>
      </c>
      <c r="F56" s="75"/>
      <c r="G56" s="50" t="str">
        <f t="shared" si="6"/>
        <v/>
      </c>
      <c r="H56" s="75"/>
      <c r="I56" s="50" t="str">
        <f t="shared" si="7"/>
        <v/>
      </c>
      <c r="J56" s="348"/>
    </row>
    <row r="57" spans="1:10" s="11" customFormat="1" ht="25.5" customHeight="1" x14ac:dyDescent="0.25">
      <c r="A57" s="272" t="s">
        <v>25</v>
      </c>
      <c r="B57" s="49"/>
      <c r="C57" s="50" t="str">
        <f t="shared" si="4"/>
        <v/>
      </c>
      <c r="D57" s="51"/>
      <c r="E57" s="50" t="str">
        <f t="shared" si="5"/>
        <v/>
      </c>
      <c r="F57" s="276"/>
      <c r="G57" s="50" t="str">
        <f t="shared" si="6"/>
        <v/>
      </c>
      <c r="H57" s="51"/>
      <c r="I57" s="50" t="str">
        <f t="shared" si="7"/>
        <v/>
      </c>
      <c r="J57" s="351"/>
    </row>
    <row r="58" spans="1:10" s="9" customFormat="1" ht="12.6" customHeight="1" x14ac:dyDescent="0.25">
      <c r="A58" s="202"/>
      <c r="B58" s="75"/>
      <c r="C58" s="50" t="str">
        <f t="shared" si="4"/>
        <v/>
      </c>
      <c r="D58" s="75"/>
      <c r="E58" s="50" t="str">
        <f t="shared" si="5"/>
        <v/>
      </c>
      <c r="F58" s="75"/>
      <c r="G58" s="50" t="str">
        <f t="shared" si="6"/>
        <v/>
      </c>
      <c r="H58" s="75"/>
      <c r="I58" s="50" t="str">
        <f t="shared" si="7"/>
        <v/>
      </c>
      <c r="J58" s="348"/>
    </row>
    <row r="59" spans="1:10" s="9" customFormat="1" ht="25.5" customHeight="1" thickBot="1" x14ac:dyDescent="0.3">
      <c r="A59" s="395" t="s">
        <v>117</v>
      </c>
      <c r="B59" s="62">
        <f>SUM(B51:B58)</f>
        <v>0</v>
      </c>
      <c r="C59" s="70" t="str">
        <f t="shared" si="4"/>
        <v/>
      </c>
      <c r="D59" s="62">
        <f>SUM(D51:D58)</f>
        <v>0</v>
      </c>
      <c r="E59" s="70" t="str">
        <f t="shared" si="5"/>
        <v/>
      </c>
      <c r="F59" s="62">
        <f>SUM(F51:F58)</f>
        <v>0</v>
      </c>
      <c r="G59" s="50" t="str">
        <f t="shared" si="6"/>
        <v/>
      </c>
      <c r="H59" s="62">
        <f>SUM(H51:H58)</f>
        <v>0</v>
      </c>
      <c r="I59" s="70" t="str">
        <f t="shared" si="7"/>
        <v/>
      </c>
      <c r="J59" s="348"/>
    </row>
    <row r="60" spans="1:10" s="9" customFormat="1" ht="37.950000000000003" customHeight="1" thickTop="1" x14ac:dyDescent="0.25">
      <c r="A60" s="405" t="s">
        <v>120</v>
      </c>
      <c r="B60" s="287">
        <f>B25-B46+B49-B59</f>
        <v>0</v>
      </c>
      <c r="C60" s="288" t="str">
        <f t="shared" si="4"/>
        <v/>
      </c>
      <c r="D60" s="287">
        <f>D25-D46+D49-D59</f>
        <v>0</v>
      </c>
      <c r="E60" s="288" t="str">
        <f t="shared" si="5"/>
        <v/>
      </c>
      <c r="F60" s="287">
        <f>F25-F46+F49-F59</f>
        <v>0</v>
      </c>
      <c r="G60" s="289" t="str">
        <f t="shared" si="6"/>
        <v/>
      </c>
      <c r="H60" s="287">
        <f>H25-H46+H49-H59</f>
        <v>0</v>
      </c>
      <c r="I60" s="288" t="str">
        <f t="shared" si="7"/>
        <v/>
      </c>
      <c r="J60" s="348"/>
    </row>
    <row r="61" spans="1:10" s="16" customFormat="1" ht="37.950000000000003" customHeight="1" x14ac:dyDescent="0.25">
      <c r="A61" s="143" t="s">
        <v>121</v>
      </c>
      <c r="B61" s="10">
        <f>'Jälkilaskelma 2023'!B62</f>
        <v>0</v>
      </c>
      <c r="C61" s="147" t="str">
        <f t="shared" si="4"/>
        <v/>
      </c>
      <c r="D61" s="10">
        <f>'Jälkilaskelma 2023'!D62</f>
        <v>0</v>
      </c>
      <c r="E61" s="147" t="str">
        <f t="shared" si="5"/>
        <v/>
      </c>
      <c r="F61" s="10">
        <f>'Jälkilaskelma 2023'!F62</f>
        <v>0</v>
      </c>
      <c r="G61" s="147" t="str">
        <f t="shared" si="6"/>
        <v/>
      </c>
      <c r="H61" s="10">
        <f>'Jälkilaskelma 2023'!H62</f>
        <v>0</v>
      </c>
      <c r="I61" s="147" t="str">
        <f t="shared" si="7"/>
        <v/>
      </c>
      <c r="J61" s="345"/>
    </row>
    <row r="62" spans="1:10" s="9" customFormat="1" ht="37.950000000000003" customHeight="1" x14ac:dyDescent="0.25">
      <c r="A62" s="417" t="s">
        <v>186</v>
      </c>
      <c r="B62" s="290">
        <f>B60+B61</f>
        <v>0</v>
      </c>
      <c r="C62" s="157" t="str">
        <f t="shared" si="4"/>
        <v/>
      </c>
      <c r="D62" s="290">
        <f>D60+D61</f>
        <v>0</v>
      </c>
      <c r="E62" s="157" t="str">
        <f t="shared" si="5"/>
        <v/>
      </c>
      <c r="F62" s="290">
        <f>F60+F61</f>
        <v>0</v>
      </c>
      <c r="G62" s="157" t="str">
        <f t="shared" si="6"/>
        <v/>
      </c>
      <c r="H62" s="290">
        <f>H60+H61</f>
        <v>0</v>
      </c>
      <c r="I62" s="157" t="str">
        <f t="shared" si="7"/>
        <v/>
      </c>
      <c r="J62" s="348"/>
    </row>
    <row r="63" spans="1:10" s="9" customFormat="1" ht="45.6" customHeight="1" thickBot="1" x14ac:dyDescent="0.35">
      <c r="A63" s="375" t="s">
        <v>380</v>
      </c>
      <c r="B63" s="44"/>
      <c r="C63" s="72"/>
      <c r="D63" s="44"/>
      <c r="E63" s="72"/>
      <c r="F63" s="44"/>
      <c r="G63" s="72"/>
      <c r="H63" s="44"/>
      <c r="I63" s="72"/>
      <c r="J63" s="348"/>
    </row>
    <row r="64" spans="1:10" s="9" customFormat="1" ht="25.2" customHeight="1" thickTop="1" x14ac:dyDescent="0.25">
      <c r="A64" s="272" t="s">
        <v>15</v>
      </c>
      <c r="B64" s="46"/>
      <c r="C64" s="50" t="str">
        <f>IF(B64="","",IF(B64=0,"",(B64/B$6/$A$11)))</f>
        <v/>
      </c>
      <c r="D64" s="46"/>
      <c r="E64" s="40" t="str">
        <f>IF(D64="","",IF(D64=0,"",(D64/D$6/$A$11)))</f>
        <v/>
      </c>
      <c r="F64" s="46"/>
      <c r="G64" s="50" t="str">
        <f>IF(F64="","",IF(F64=0,"",(F64/F$6/$A$11)))</f>
        <v/>
      </c>
      <c r="H64" s="46"/>
      <c r="I64" s="50" t="str">
        <f>IF(H64="","",IF(H64=0,"",(H64/H$6/$A$11)))</f>
        <v/>
      </c>
      <c r="J64" s="348"/>
    </row>
    <row r="65" spans="1:10" s="9" customFormat="1" ht="25.2" customHeight="1" x14ac:dyDescent="0.25">
      <c r="A65" s="280" t="s">
        <v>16</v>
      </c>
      <c r="B65" s="49"/>
      <c r="C65" s="50" t="str">
        <f>IF(B65="","",IF(B65=0,"",(B65/B$6/$A$11)))</f>
        <v/>
      </c>
      <c r="D65" s="49"/>
      <c r="E65" s="50" t="str">
        <f>IF(D65="","",IF(D65=0,"",(D65/D$6/$A$11)))</f>
        <v/>
      </c>
      <c r="F65" s="49"/>
      <c r="G65" s="50" t="str">
        <f>IF(F65="","",IF(F65=0,"",(F65/F$6/$A$11)))</f>
        <v/>
      </c>
      <c r="H65" s="49"/>
      <c r="I65" s="50" t="str">
        <f>IF(H65="","",IF(H65=0,"",(H65/H$6/$A$11)))</f>
        <v/>
      </c>
      <c r="J65" s="348"/>
    </row>
    <row r="66" spans="1:10" s="9" customFormat="1" ht="25.2" customHeight="1" x14ac:dyDescent="0.25">
      <c r="A66" s="385" t="s">
        <v>187</v>
      </c>
      <c r="B66" s="64">
        <f>SUM(B64:B65)</f>
        <v>0</v>
      </c>
      <c r="C66" s="40" t="str">
        <f>IF(B66="","",IF(B66=0,"",(B66/B$6/$A$11)))</f>
        <v/>
      </c>
      <c r="D66" s="64">
        <f>SUM(D64:D65)</f>
        <v>0</v>
      </c>
      <c r="E66" s="40" t="str">
        <f>IF(D66="","",IF(D66=0,"",(D66/D$6/$A$11)))</f>
        <v/>
      </c>
      <c r="F66" s="64">
        <f>SUM(F64:F65)</f>
        <v>0</v>
      </c>
      <c r="G66" s="40" t="str">
        <f>IF(F66="","",IF(F66=0,"",(F66/F$6/$A$11)))</f>
        <v/>
      </c>
      <c r="H66" s="64">
        <f>SUM(H64:H65)</f>
        <v>0</v>
      </c>
      <c r="I66" s="40" t="str">
        <f>IF(H66="","",IF(H66=0,"",(H66/H$6/$A$11)))</f>
        <v/>
      </c>
      <c r="J66" s="348"/>
    </row>
    <row r="67" spans="1:10" ht="36.6" customHeight="1" x14ac:dyDescent="0.3">
      <c r="A67" s="392" t="s">
        <v>17</v>
      </c>
      <c r="B67" s="65"/>
      <c r="C67" s="60"/>
      <c r="D67" s="65"/>
      <c r="E67" s="60"/>
      <c r="F67" s="65"/>
      <c r="G67" s="60"/>
      <c r="H67" s="65"/>
      <c r="I67" s="60"/>
    </row>
    <row r="68" spans="1:10" s="9" customFormat="1" ht="25.2" customHeight="1" x14ac:dyDescent="0.25">
      <c r="A68" s="204" t="s">
        <v>184</v>
      </c>
      <c r="B68" s="49"/>
      <c r="C68" s="50" t="str">
        <f t="shared" ref="C68:C79" si="8">IF(B68="","",IF(B68=0,"",(B68/B$6/$A$11)))</f>
        <v/>
      </c>
      <c r="D68" s="49"/>
      <c r="E68" s="50" t="str">
        <f t="shared" ref="E68:E79" si="9">IF(D68="","",IF(D68=0,"",(D68/D$6/$A$11)))</f>
        <v/>
      </c>
      <c r="F68" s="49"/>
      <c r="G68" s="50" t="str">
        <f t="shared" ref="G68:G79" si="10">IF(F68="","",IF(F68=0,"",(F68/F$6/$A$11)))</f>
        <v/>
      </c>
      <c r="H68" s="49"/>
      <c r="I68" s="50" t="str">
        <f t="shared" ref="I68:I79" si="11">IF(H68="","",IF(H68=0,"",(H68/H$6/$A$11)))</f>
        <v/>
      </c>
      <c r="J68" s="348"/>
    </row>
    <row r="69" spans="1:10" s="9" customFormat="1" ht="31.2" customHeight="1" x14ac:dyDescent="0.25">
      <c r="A69" s="204" t="s">
        <v>35</v>
      </c>
      <c r="B69" s="49"/>
      <c r="C69" s="40" t="str">
        <f t="shared" si="8"/>
        <v/>
      </c>
      <c r="D69" s="49"/>
      <c r="E69" s="50" t="str">
        <f t="shared" si="9"/>
        <v/>
      </c>
      <c r="F69" s="49"/>
      <c r="G69" s="50" t="str">
        <f t="shared" si="10"/>
        <v/>
      </c>
      <c r="H69" s="49"/>
      <c r="I69" s="50" t="str">
        <f t="shared" si="11"/>
        <v/>
      </c>
      <c r="J69" s="348"/>
    </row>
    <row r="70" spans="1:10" s="9" customFormat="1" ht="25.2" customHeight="1" x14ac:dyDescent="0.25">
      <c r="A70" s="270" t="s">
        <v>29</v>
      </c>
      <c r="B70" s="49"/>
      <c r="C70" s="38" t="str">
        <f t="shared" si="8"/>
        <v/>
      </c>
      <c r="D70" s="49"/>
      <c r="E70" s="50" t="str">
        <f t="shared" si="9"/>
        <v/>
      </c>
      <c r="F70" s="49"/>
      <c r="G70" s="50" t="str">
        <f t="shared" si="10"/>
        <v/>
      </c>
      <c r="H70" s="49"/>
      <c r="I70" s="50" t="str">
        <f t="shared" si="11"/>
        <v/>
      </c>
      <c r="J70" s="348"/>
    </row>
    <row r="71" spans="1:10" s="9" customFormat="1" ht="25.2" customHeight="1" x14ac:dyDescent="0.25">
      <c r="A71" s="204" t="s">
        <v>30</v>
      </c>
      <c r="B71" s="49"/>
      <c r="C71" s="50" t="str">
        <f t="shared" si="8"/>
        <v/>
      </c>
      <c r="D71" s="51"/>
      <c r="E71" s="50" t="str">
        <f t="shared" si="9"/>
        <v/>
      </c>
      <c r="F71" s="51"/>
      <c r="G71" s="50" t="str">
        <f t="shared" si="10"/>
        <v/>
      </c>
      <c r="H71" s="51"/>
      <c r="I71" s="50" t="str">
        <f t="shared" si="11"/>
        <v/>
      </c>
      <c r="J71" s="348"/>
    </row>
    <row r="72" spans="1:10" s="9" customFormat="1" ht="33" customHeight="1" x14ac:dyDescent="0.25">
      <c r="A72" s="151" t="s">
        <v>34</v>
      </c>
      <c r="B72" s="49"/>
      <c r="C72" s="50" t="str">
        <f t="shared" si="8"/>
        <v/>
      </c>
      <c r="D72" s="75"/>
      <c r="E72" s="50" t="str">
        <f t="shared" si="9"/>
        <v/>
      </c>
      <c r="F72" s="75"/>
      <c r="G72" s="50" t="str">
        <f t="shared" si="10"/>
        <v/>
      </c>
      <c r="H72" s="75"/>
      <c r="I72" s="50" t="str">
        <f t="shared" si="11"/>
        <v/>
      </c>
      <c r="J72" s="348"/>
    </row>
    <row r="73" spans="1:10" s="9" customFormat="1" ht="34.200000000000003" customHeight="1" x14ac:dyDescent="0.25">
      <c r="A73" s="271" t="s">
        <v>346</v>
      </c>
      <c r="B73" s="49"/>
      <c r="C73" s="50" t="str">
        <f t="shared" si="8"/>
        <v/>
      </c>
      <c r="D73" s="75"/>
      <c r="E73" s="50" t="str">
        <f t="shared" si="9"/>
        <v/>
      </c>
      <c r="F73" s="75"/>
      <c r="G73" s="50" t="str">
        <f t="shared" si="10"/>
        <v/>
      </c>
      <c r="H73" s="75"/>
      <c r="I73" s="50" t="str">
        <f t="shared" si="11"/>
        <v/>
      </c>
      <c r="J73" s="348"/>
    </row>
    <row r="74" spans="1:10" s="9" customFormat="1" ht="25.2" customHeight="1" x14ac:dyDescent="0.25">
      <c r="A74" s="272" t="s">
        <v>25</v>
      </c>
      <c r="B74" s="49"/>
      <c r="C74" s="50" t="str">
        <f t="shared" si="8"/>
        <v/>
      </c>
      <c r="D74" s="49"/>
      <c r="E74" s="50" t="str">
        <f t="shared" si="9"/>
        <v/>
      </c>
      <c r="F74" s="49"/>
      <c r="G74" s="50" t="str">
        <f t="shared" si="10"/>
        <v/>
      </c>
      <c r="H74" s="49"/>
      <c r="I74" s="50" t="str">
        <f t="shared" si="11"/>
        <v/>
      </c>
      <c r="J74" s="348"/>
    </row>
    <row r="75" spans="1:10" s="9" customFormat="1" ht="14.4" customHeight="1" x14ac:dyDescent="0.25">
      <c r="A75" s="203"/>
      <c r="B75" s="75"/>
      <c r="C75" s="50" t="str">
        <f t="shared" si="8"/>
        <v/>
      </c>
      <c r="D75" s="75"/>
      <c r="E75" s="50" t="str">
        <f t="shared" si="9"/>
        <v/>
      </c>
      <c r="F75" s="75"/>
      <c r="G75" s="50" t="str">
        <f t="shared" si="10"/>
        <v/>
      </c>
      <c r="H75" s="75"/>
      <c r="I75" s="50" t="str">
        <f t="shared" si="11"/>
        <v/>
      </c>
      <c r="J75" s="348"/>
    </row>
    <row r="76" spans="1:10" s="9" customFormat="1" ht="33.6" customHeight="1" thickBot="1" x14ac:dyDescent="0.3">
      <c r="A76" s="397" t="s">
        <v>117</v>
      </c>
      <c r="B76" s="62">
        <f>SUM(B68:B75)</f>
        <v>0</v>
      </c>
      <c r="C76" s="70" t="str">
        <f t="shared" si="8"/>
        <v/>
      </c>
      <c r="D76" s="62">
        <f>SUM(D68:D75)</f>
        <v>0</v>
      </c>
      <c r="E76" s="70" t="str">
        <f t="shared" si="9"/>
        <v/>
      </c>
      <c r="F76" s="69">
        <f>SUM(F68:F75)</f>
        <v>0</v>
      </c>
      <c r="G76" s="50" t="str">
        <f t="shared" si="10"/>
        <v/>
      </c>
      <c r="H76" s="69">
        <f>SUM(H68:H75)</f>
        <v>0</v>
      </c>
      <c r="I76" s="70" t="str">
        <f t="shared" si="11"/>
        <v/>
      </c>
      <c r="J76" s="348"/>
    </row>
    <row r="77" spans="1:10" s="11" customFormat="1" ht="31.2" customHeight="1" thickTop="1" x14ac:dyDescent="0.25">
      <c r="A77" s="405" t="s">
        <v>188</v>
      </c>
      <c r="B77" s="132">
        <f>B66-B76</f>
        <v>0</v>
      </c>
      <c r="C77" s="38" t="str">
        <f t="shared" si="8"/>
        <v/>
      </c>
      <c r="D77" s="132">
        <f>D66-D76</f>
        <v>0</v>
      </c>
      <c r="E77" s="38" t="str">
        <f t="shared" si="9"/>
        <v/>
      </c>
      <c r="F77" s="132">
        <f>F66-F76</f>
        <v>0</v>
      </c>
      <c r="G77" s="232" t="str">
        <f t="shared" si="10"/>
        <v/>
      </c>
      <c r="H77" s="132">
        <f>H66-H76</f>
        <v>0</v>
      </c>
      <c r="I77" s="38" t="str">
        <f t="shared" si="11"/>
        <v/>
      </c>
      <c r="J77" s="351"/>
    </row>
    <row r="78" spans="1:10" s="9" customFormat="1" ht="31.2" customHeight="1" x14ac:dyDescent="0.25">
      <c r="A78" s="282" t="s">
        <v>189</v>
      </c>
      <c r="B78" s="49">
        <f>'Jälkilaskelma 2023'!B79</f>
        <v>0</v>
      </c>
      <c r="C78" s="50" t="str">
        <f t="shared" si="8"/>
        <v/>
      </c>
      <c r="D78" s="49">
        <f>'Jälkilaskelma 2023'!D79</f>
        <v>0</v>
      </c>
      <c r="E78" s="50" t="str">
        <f t="shared" si="9"/>
        <v/>
      </c>
      <c r="F78" s="49">
        <f>'Jälkilaskelma 2023'!F79</f>
        <v>0</v>
      </c>
      <c r="G78" s="50" t="str">
        <f t="shared" si="10"/>
        <v/>
      </c>
      <c r="H78" s="49">
        <f>'Jälkilaskelma 2023'!H79</f>
        <v>0</v>
      </c>
      <c r="I78" s="50" t="str">
        <f t="shared" si="11"/>
        <v/>
      </c>
      <c r="J78" s="348"/>
    </row>
    <row r="79" spans="1:10" s="9" customFormat="1" ht="31.2" customHeight="1" x14ac:dyDescent="0.25">
      <c r="A79" s="406" t="s">
        <v>190</v>
      </c>
      <c r="B79" s="133">
        <f>B77+B78</f>
        <v>0</v>
      </c>
      <c r="C79" s="40" t="str">
        <f t="shared" si="8"/>
        <v/>
      </c>
      <c r="D79" s="133">
        <f>D77+D78</f>
        <v>0</v>
      </c>
      <c r="E79" s="40" t="str">
        <f t="shared" si="9"/>
        <v/>
      </c>
      <c r="F79" s="133">
        <f>F77+F78</f>
        <v>0</v>
      </c>
      <c r="G79" s="40" t="str">
        <f t="shared" si="10"/>
        <v/>
      </c>
      <c r="H79" s="133">
        <f>H77+H78</f>
        <v>0</v>
      </c>
      <c r="I79" s="40" t="str">
        <f t="shared" si="11"/>
        <v/>
      </c>
      <c r="J79" s="348"/>
    </row>
    <row r="80" spans="1:10" s="9" customFormat="1" ht="56.4" customHeight="1" thickBot="1" x14ac:dyDescent="0.35">
      <c r="A80" s="375" t="s">
        <v>44</v>
      </c>
      <c r="B80" s="44"/>
      <c r="C80" s="72"/>
      <c r="D80" s="44"/>
      <c r="E80" s="72"/>
      <c r="F80" s="44"/>
      <c r="G80" s="72"/>
      <c r="H80" s="44"/>
      <c r="I80" s="72"/>
      <c r="J80" s="348"/>
    </row>
    <row r="81" spans="1:10" s="12" customFormat="1" ht="31.95" customHeight="1" thickTop="1" x14ac:dyDescent="0.25">
      <c r="A81" s="63" t="s">
        <v>22</v>
      </c>
      <c r="B81" s="37"/>
      <c r="C81" s="60"/>
      <c r="D81" s="37"/>
      <c r="E81" s="60"/>
      <c r="F81" s="37"/>
      <c r="G81" s="60"/>
      <c r="H81" s="37"/>
      <c r="I81" s="60"/>
      <c r="J81" s="352"/>
    </row>
    <row r="82" spans="1:10" s="9" customFormat="1" ht="34.200000000000003" customHeight="1" x14ac:dyDescent="0.25">
      <c r="A82" s="141" t="s">
        <v>191</v>
      </c>
      <c r="B82" s="49"/>
      <c r="C82" s="50" t="str">
        <f>IF(B82="","",IF(B82=0,"",(B82/B$6/$A$11)))</f>
        <v/>
      </c>
      <c r="D82" s="49"/>
      <c r="E82" s="40" t="str">
        <f>IF(D82="","",IF(D82=0,"",(D82/D$6/$A$11)))</f>
        <v/>
      </c>
      <c r="F82" s="49"/>
      <c r="G82" s="50" t="str">
        <f>IF(F82="","",IF(F82=0,"",(F82/F$6/$A$11)))</f>
        <v/>
      </c>
      <c r="H82" s="49"/>
      <c r="I82" s="50" t="str">
        <f>IF(H82="","",IF(H82=0,"",(H82/H$6/$A$11)))</f>
        <v/>
      </c>
      <c r="J82" s="348"/>
    </row>
    <row r="83" spans="1:10" s="9" customFormat="1" ht="36.450000000000003" customHeight="1" x14ac:dyDescent="0.25">
      <c r="A83" s="145" t="s">
        <v>27</v>
      </c>
      <c r="B83" s="75"/>
      <c r="C83" s="50" t="str">
        <f>IF(B83="","",IF(B83=0,"",(B83/B$6/$A$11)))</f>
        <v/>
      </c>
      <c r="D83" s="67"/>
      <c r="E83" s="50" t="str">
        <f>IF(D83="","",IF(D83=0,"",(D83/D$6/$A$11)))</f>
        <v/>
      </c>
      <c r="F83" s="67"/>
      <c r="G83" s="50" t="str">
        <f>IF(F83="","",IF(F83=0,"",(F83/F$6/$A$11)))</f>
        <v/>
      </c>
      <c r="H83" s="67"/>
      <c r="I83" s="50" t="str">
        <f>IF(H83="","",IF(H83=0,"",(H83/H$6/$A$11)))</f>
        <v/>
      </c>
      <c r="J83" s="348"/>
    </row>
    <row r="84" spans="1:10" s="9" customFormat="1" ht="30.6" customHeight="1" x14ac:dyDescent="0.25">
      <c r="A84" s="400" t="s">
        <v>116</v>
      </c>
      <c r="B84" s="64">
        <f>SUM(B82:B83)</f>
        <v>0</v>
      </c>
      <c r="C84" s="40" t="str">
        <f>IF(B84="","",IF(B84=0,"",(B84/B$6/$A$11)))</f>
        <v/>
      </c>
      <c r="D84" s="64">
        <f>SUM(D82:D83)</f>
        <v>0</v>
      </c>
      <c r="E84" s="40" t="str">
        <f>IF(D84="","",IF(D84=0,"",(D84/D$6/$A$11)))</f>
        <v/>
      </c>
      <c r="F84" s="64">
        <f>SUM(F82:F83)</f>
        <v>0</v>
      </c>
      <c r="G84" s="40" t="str">
        <f>IF(F84="","",IF(F84=0,"",(F84/F$6/$A$11)))</f>
        <v/>
      </c>
      <c r="H84" s="64">
        <f>SUM(H82:H83)</f>
        <v>0</v>
      </c>
      <c r="I84" s="40" t="str">
        <f>IF(H84="","",IF(H84=0,"",(H84/H$6/$A$11)))</f>
        <v/>
      </c>
      <c r="J84" s="348"/>
    </row>
    <row r="85" spans="1:10" s="9" customFormat="1" ht="32.4" customHeight="1" x14ac:dyDescent="0.25">
      <c r="A85" s="390" t="s">
        <v>23</v>
      </c>
      <c r="B85"/>
      <c r="C85"/>
      <c r="D85"/>
      <c r="E85"/>
      <c r="F85"/>
      <c r="G85"/>
      <c r="H85"/>
      <c r="I85"/>
      <c r="J85" s="348"/>
    </row>
    <row r="86" spans="1:10" s="9" customFormat="1" ht="33" customHeight="1" x14ac:dyDescent="0.25">
      <c r="A86" s="146" t="s">
        <v>192</v>
      </c>
      <c r="B86" s="10"/>
      <c r="C86" s="50" t="str">
        <f t="shared" ref="C86:C94" si="12">IF(B86="","",IF(B86=0,"",(B86/B$6/$A$11)))</f>
        <v/>
      </c>
      <c r="D86" s="10"/>
      <c r="E86" s="50" t="str">
        <f t="shared" ref="E86:E94" si="13">IF(D86="","",IF(D86=0,"",(D86/D$6/$A$11)))</f>
        <v/>
      </c>
      <c r="F86" s="10"/>
      <c r="G86" s="50" t="str">
        <f t="shared" ref="G86:G94" si="14">IF(F86="","",IF(F86=0,"",(F86/F$6/$A$11)))</f>
        <v/>
      </c>
      <c r="H86" s="10"/>
      <c r="I86" s="50" t="str">
        <f t="shared" ref="I86:I94" si="15">IF(H86="","",IF(H86=0,"",(H86/H$6/$A$11)))</f>
        <v/>
      </c>
      <c r="J86" s="348"/>
    </row>
    <row r="87" spans="1:10" s="9" customFormat="1" ht="33" customHeight="1" x14ac:dyDescent="0.25">
      <c r="A87" s="146" t="s">
        <v>193</v>
      </c>
      <c r="B87" s="10"/>
      <c r="C87" s="50" t="str">
        <f t="shared" si="12"/>
        <v/>
      </c>
      <c r="D87" s="49"/>
      <c r="E87" s="50" t="str">
        <f t="shared" si="13"/>
        <v/>
      </c>
      <c r="F87" s="49"/>
      <c r="G87" s="50" t="str">
        <f t="shared" si="14"/>
        <v/>
      </c>
      <c r="H87" s="49"/>
      <c r="I87" s="50" t="str">
        <f t="shared" si="15"/>
        <v/>
      </c>
      <c r="J87" s="348"/>
    </row>
    <row r="88" spans="1:10" s="9" customFormat="1" ht="33" customHeight="1" x14ac:dyDescent="0.25">
      <c r="A88" s="148" t="s">
        <v>351</v>
      </c>
      <c r="B88" s="10"/>
      <c r="C88" s="50" t="str">
        <f t="shared" si="12"/>
        <v/>
      </c>
      <c r="D88" s="10"/>
      <c r="E88" s="50" t="str">
        <f t="shared" si="13"/>
        <v/>
      </c>
      <c r="F88" s="10"/>
      <c r="G88" s="50" t="str">
        <f t="shared" si="14"/>
        <v/>
      </c>
      <c r="H88" s="10"/>
      <c r="I88" s="50" t="str">
        <f t="shared" si="15"/>
        <v/>
      </c>
      <c r="J88" s="348"/>
    </row>
    <row r="89" spans="1:10" s="9" customFormat="1" ht="33" customHeight="1" x14ac:dyDescent="0.25">
      <c r="A89" s="149" t="s">
        <v>194</v>
      </c>
      <c r="B89" s="10"/>
      <c r="C89" s="50" t="str">
        <f t="shared" si="12"/>
        <v/>
      </c>
      <c r="D89" s="150"/>
      <c r="E89" s="50" t="str">
        <f t="shared" si="13"/>
        <v/>
      </c>
      <c r="F89" s="150"/>
      <c r="G89" s="50" t="str">
        <f t="shared" si="14"/>
        <v/>
      </c>
      <c r="H89" s="150"/>
      <c r="I89" s="50" t="str">
        <f t="shared" si="15"/>
        <v/>
      </c>
      <c r="J89" s="348"/>
    </row>
    <row r="90" spans="1:10" s="9" customFormat="1" ht="17.399999999999999" customHeight="1" x14ac:dyDescent="0.25">
      <c r="A90" s="151"/>
      <c r="B90" s="75"/>
      <c r="C90" s="50" t="str">
        <f t="shared" si="12"/>
        <v/>
      </c>
      <c r="D90" s="75"/>
      <c r="E90" s="50" t="str">
        <f t="shared" si="13"/>
        <v/>
      </c>
      <c r="F90" s="75"/>
      <c r="G90" s="50" t="str">
        <f t="shared" si="14"/>
        <v/>
      </c>
      <c r="H90" s="75"/>
      <c r="I90" s="50" t="str">
        <f t="shared" si="15"/>
        <v/>
      </c>
      <c r="J90" s="348"/>
    </row>
    <row r="91" spans="1:10" s="9" customFormat="1" ht="32.4" customHeight="1" thickBot="1" x14ac:dyDescent="0.3">
      <c r="A91" s="400" t="s">
        <v>127</v>
      </c>
      <c r="B91" s="62">
        <f>SUM(B86:B90)</f>
        <v>0</v>
      </c>
      <c r="C91" s="70" t="str">
        <f t="shared" si="12"/>
        <v/>
      </c>
      <c r="D91" s="62">
        <f>SUM(D86:D90)</f>
        <v>0</v>
      </c>
      <c r="E91" s="70" t="str">
        <f t="shared" si="13"/>
        <v/>
      </c>
      <c r="F91" s="69">
        <f>SUM(F86:F90)</f>
        <v>0</v>
      </c>
      <c r="G91" s="50" t="str">
        <f t="shared" si="14"/>
        <v/>
      </c>
      <c r="H91" s="69">
        <f>SUM(H86:H90)</f>
        <v>0</v>
      </c>
      <c r="I91" s="70" t="str">
        <f t="shared" si="15"/>
        <v/>
      </c>
      <c r="J91" s="348"/>
    </row>
    <row r="92" spans="1:10" s="9" customFormat="1" ht="37.200000000000003" customHeight="1" thickTop="1" x14ac:dyDescent="0.25">
      <c r="A92" s="404" t="s">
        <v>76</v>
      </c>
      <c r="B92" s="134">
        <f>B84-B91</f>
        <v>0</v>
      </c>
      <c r="C92" s="38" t="str">
        <f t="shared" si="12"/>
        <v/>
      </c>
      <c r="D92" s="134">
        <f>D84-D91</f>
        <v>0</v>
      </c>
      <c r="E92" s="38" t="str">
        <f t="shared" si="13"/>
        <v/>
      </c>
      <c r="F92" s="134">
        <f>F84-F91</f>
        <v>0</v>
      </c>
      <c r="G92" s="232" t="str">
        <f t="shared" si="14"/>
        <v/>
      </c>
      <c r="H92" s="134">
        <f>H84-H91</f>
        <v>0</v>
      </c>
      <c r="I92" s="38" t="str">
        <f t="shared" si="15"/>
        <v/>
      </c>
      <c r="J92" s="348"/>
    </row>
    <row r="93" spans="1:10" s="9" customFormat="1" ht="37.200000000000003" customHeight="1" x14ac:dyDescent="0.25">
      <c r="A93" s="153" t="s">
        <v>345</v>
      </c>
      <c r="B93" s="49">
        <f>'Jälkilaskelma 2023'!B94</f>
        <v>0</v>
      </c>
      <c r="C93" s="50" t="str">
        <f t="shared" si="12"/>
        <v/>
      </c>
      <c r="D93" s="49">
        <f>'Jälkilaskelma 2023'!D94</f>
        <v>0</v>
      </c>
      <c r="E93" s="50" t="str">
        <f t="shared" si="13"/>
        <v/>
      </c>
      <c r="F93" s="49">
        <f>'Jälkilaskelma 2023'!F94</f>
        <v>0</v>
      </c>
      <c r="G93" s="50" t="str">
        <f t="shared" si="14"/>
        <v/>
      </c>
      <c r="H93" s="49">
        <f>'Jälkilaskelma 2023'!H94</f>
        <v>0</v>
      </c>
      <c r="I93" s="50" t="str">
        <f t="shared" si="15"/>
        <v/>
      </c>
      <c r="J93" s="348"/>
    </row>
    <row r="94" spans="1:10" s="9" customFormat="1" ht="37.200000000000003" customHeight="1" x14ac:dyDescent="0.25">
      <c r="A94" s="403" t="s">
        <v>195</v>
      </c>
      <c r="B94" s="133">
        <f>B92+B93</f>
        <v>0</v>
      </c>
      <c r="C94" s="40" t="str">
        <f t="shared" si="12"/>
        <v/>
      </c>
      <c r="D94" s="133">
        <f>D92+D93</f>
        <v>0</v>
      </c>
      <c r="E94" s="50" t="str">
        <f t="shared" si="13"/>
        <v/>
      </c>
      <c r="F94" s="133">
        <f>F92+F93</f>
        <v>0</v>
      </c>
      <c r="G94" s="50" t="str">
        <f t="shared" si="14"/>
        <v/>
      </c>
      <c r="H94" s="133">
        <f>H92+H93</f>
        <v>0</v>
      </c>
      <c r="I94" s="50" t="str">
        <f t="shared" si="15"/>
        <v/>
      </c>
      <c r="J94" s="348"/>
    </row>
    <row r="95" spans="1:10" s="9" customFormat="1" ht="78" customHeight="1" thickBot="1" x14ac:dyDescent="0.35">
      <c r="A95" s="376" t="s">
        <v>109</v>
      </c>
      <c r="B95" s="197"/>
      <c r="C95" s="197"/>
      <c r="D95" s="197"/>
      <c r="E95" s="192"/>
      <c r="F95" s="197"/>
      <c r="G95" s="192"/>
      <c r="H95" s="197"/>
      <c r="I95" s="192"/>
      <c r="J95" s="348"/>
    </row>
    <row r="96" spans="1:10" s="9" customFormat="1" ht="38.4" customHeight="1" thickTop="1" x14ac:dyDescent="0.25">
      <c r="A96" s="283" t="s">
        <v>106</v>
      </c>
      <c r="B96" s="140">
        <f>'Jälkilaskelma 2023'!B103</f>
        <v>0</v>
      </c>
      <c r="C96" s="60"/>
      <c r="D96" s="140">
        <f>'Jälkilaskelma 2023'!D103</f>
        <v>0</v>
      </c>
      <c r="E96" s="233"/>
      <c r="F96" s="140">
        <f>'Jälkilaskelma 2023'!F103</f>
        <v>0</v>
      </c>
      <c r="G96" s="233"/>
      <c r="H96" s="140">
        <f>'Jälkilaskelma 2023'!H103</f>
        <v>0</v>
      </c>
      <c r="I96" s="60"/>
      <c r="J96" s="348"/>
    </row>
    <row r="97" spans="1:10" s="431" customFormat="1" ht="45.6" customHeight="1" x14ac:dyDescent="0.25">
      <c r="A97" s="141" t="s">
        <v>381</v>
      </c>
      <c r="B97" s="75"/>
      <c r="C97" s="76"/>
      <c r="D97" s="75"/>
      <c r="E97" s="76"/>
      <c r="F97" s="75"/>
      <c r="G97" s="76"/>
      <c r="H97" s="75"/>
      <c r="I97" s="76"/>
      <c r="J97" s="352"/>
    </row>
    <row r="98" spans="1:10" s="13" customFormat="1" ht="37.200000000000003" customHeight="1" x14ac:dyDescent="0.25">
      <c r="A98" s="48" t="s">
        <v>107</v>
      </c>
      <c r="B98" s="75"/>
      <c r="C98" s="76"/>
      <c r="D98" s="75"/>
      <c r="E98" s="76"/>
      <c r="F98" s="75"/>
      <c r="G98" s="76"/>
      <c r="H98" s="75"/>
      <c r="I98" s="76"/>
      <c r="J98" s="348"/>
    </row>
    <row r="99" spans="1:10" s="13" customFormat="1" ht="36.6" customHeight="1" x14ac:dyDescent="0.25">
      <c r="A99" s="48" t="s">
        <v>108</v>
      </c>
      <c r="B99" s="77"/>
      <c r="C99" s="78"/>
      <c r="D99" s="77"/>
      <c r="E99" s="76"/>
      <c r="F99" s="77"/>
      <c r="G99" s="76"/>
      <c r="H99" s="77"/>
      <c r="I99" s="76"/>
      <c r="J99" s="348"/>
    </row>
    <row r="100" spans="1:10" s="13" customFormat="1" ht="36.6" customHeight="1" x14ac:dyDescent="0.25">
      <c r="A100" s="48" t="s">
        <v>354</v>
      </c>
      <c r="B100" s="77"/>
      <c r="C100" s="78"/>
      <c r="D100" s="77"/>
      <c r="E100" s="76"/>
      <c r="F100" s="77"/>
      <c r="G100" s="76"/>
      <c r="H100" s="77"/>
      <c r="I100" s="76"/>
      <c r="J100" s="348"/>
    </row>
    <row r="101" spans="1:10" s="13" customFormat="1" ht="49.95" customHeight="1" x14ac:dyDescent="0.25">
      <c r="A101" s="204" t="s">
        <v>196</v>
      </c>
      <c r="B101" s="75"/>
      <c r="C101" s="78"/>
      <c r="D101" s="75"/>
      <c r="E101" s="76"/>
      <c r="F101" s="75"/>
      <c r="G101" s="76"/>
      <c r="H101" s="75"/>
      <c r="I101" s="76"/>
      <c r="J101" s="348"/>
    </row>
    <row r="102" spans="1:10" s="13" customFormat="1" ht="49.95" customHeight="1" thickBot="1" x14ac:dyDescent="0.3">
      <c r="A102" s="432" t="s">
        <v>430</v>
      </c>
      <c r="B102" s="79"/>
      <c r="C102" s="76"/>
      <c r="D102" s="79"/>
      <c r="E102" s="76"/>
      <c r="F102" s="79"/>
      <c r="G102" s="76"/>
      <c r="H102" s="79"/>
      <c r="I102" s="76"/>
      <c r="J102" s="348"/>
    </row>
    <row r="103" spans="1:10" s="13" customFormat="1" ht="46.2" customHeight="1" thickTop="1" x14ac:dyDescent="0.25">
      <c r="A103" s="402" t="s">
        <v>197</v>
      </c>
      <c r="B103" s="132">
        <f>SUM(B96:B102)</f>
        <v>0</v>
      </c>
      <c r="C103" s="78"/>
      <c r="D103" s="132">
        <f>SUM(D96:D102)</f>
        <v>0</v>
      </c>
      <c r="E103" s="60"/>
      <c r="F103" s="132">
        <f>SUM(F96:F102)</f>
        <v>0</v>
      </c>
      <c r="G103" s="60"/>
      <c r="H103" s="132">
        <f>SUM(H96:H102)</f>
        <v>0</v>
      </c>
      <c r="I103" s="60"/>
      <c r="J103" s="348"/>
    </row>
    <row r="104" spans="1:10" s="13" customFormat="1" ht="67.95" customHeight="1" thickBot="1" x14ac:dyDescent="0.35">
      <c r="A104" s="71" t="s">
        <v>267</v>
      </c>
      <c r="B104" s="194"/>
      <c r="C104" s="195"/>
      <c r="D104" s="194"/>
      <c r="E104" s="72"/>
      <c r="F104" s="194"/>
      <c r="G104" s="72"/>
      <c r="H104" s="194"/>
      <c r="I104" s="72"/>
      <c r="J104" s="348"/>
    </row>
    <row r="105" spans="1:10" s="15" customFormat="1" ht="46.95" customHeight="1" thickTop="1" x14ac:dyDescent="0.25">
      <c r="A105" s="193" t="s">
        <v>198</v>
      </c>
      <c r="B105" s="164">
        <f>B62</f>
        <v>0</v>
      </c>
      <c r="C105" s="50" t="str">
        <f t="shared" ref="C105:C110" si="16">IF(B105="","",IF(B105=0,"",(B105/B$6/$A$11)))</f>
        <v/>
      </c>
      <c r="D105" s="164">
        <f>D62</f>
        <v>0</v>
      </c>
      <c r="E105" s="50" t="str">
        <f t="shared" ref="E105:E110" si="17">IF(D105="","",IF(D105=0,"",(D105/D$6/$A$11)))</f>
        <v/>
      </c>
      <c r="F105" s="164">
        <f>F62</f>
        <v>0</v>
      </c>
      <c r="G105" s="50" t="str">
        <f t="shared" ref="G105:G110" si="18">IF(F105="","",IF(F105=0,"",(F105/F$6/$A$11)))</f>
        <v/>
      </c>
      <c r="H105" s="164">
        <f>H62</f>
        <v>0</v>
      </c>
      <c r="I105" s="50" t="str">
        <f t="shared" ref="I105:I110" si="19">IF(H105="","",IF(H105=0,"",(H105/H$6/$A$11)))</f>
        <v/>
      </c>
      <c r="J105" s="351"/>
    </row>
    <row r="106" spans="1:10" s="16" customFormat="1" ht="46.95" customHeight="1" thickBot="1" x14ac:dyDescent="0.3">
      <c r="A106" s="158" t="s">
        <v>199</v>
      </c>
      <c r="B106" s="147">
        <f>B79</f>
        <v>0</v>
      </c>
      <c r="C106" s="70" t="str">
        <f t="shared" si="16"/>
        <v/>
      </c>
      <c r="D106" s="147">
        <f>D79</f>
        <v>0</v>
      </c>
      <c r="E106" s="70" t="str">
        <f t="shared" si="17"/>
        <v/>
      </c>
      <c r="F106" s="147">
        <f>F79</f>
        <v>0</v>
      </c>
      <c r="G106" s="70" t="str">
        <f t="shared" si="18"/>
        <v/>
      </c>
      <c r="H106" s="147">
        <f>H79</f>
        <v>0</v>
      </c>
      <c r="I106" s="70" t="str">
        <f t="shared" si="19"/>
        <v/>
      </c>
      <c r="J106" s="345"/>
    </row>
    <row r="107" spans="1:10" s="9" customFormat="1" ht="46.95" customHeight="1" thickTop="1" x14ac:dyDescent="0.25">
      <c r="A107" s="401" t="s">
        <v>332</v>
      </c>
      <c r="B107" s="161">
        <f>SUM(B105:B106)</f>
        <v>0</v>
      </c>
      <c r="C107" s="38" t="str">
        <f t="shared" si="16"/>
        <v/>
      </c>
      <c r="D107" s="161">
        <f>SUM(D105:D106)</f>
        <v>0</v>
      </c>
      <c r="E107" s="38" t="str">
        <f t="shared" si="17"/>
        <v/>
      </c>
      <c r="F107" s="161">
        <f>SUM(F105:F106)</f>
        <v>0</v>
      </c>
      <c r="G107" s="38" t="str">
        <f t="shared" si="18"/>
        <v/>
      </c>
      <c r="H107" s="161">
        <f>SUM(H105:H106)</f>
        <v>0</v>
      </c>
      <c r="I107" s="38" t="str">
        <f t="shared" si="19"/>
        <v/>
      </c>
      <c r="J107" s="348"/>
    </row>
    <row r="108" spans="1:10" s="9" customFormat="1" ht="46.95" customHeight="1" x14ac:dyDescent="0.25">
      <c r="A108" s="156" t="s">
        <v>200</v>
      </c>
      <c r="B108" s="157">
        <f>B94</f>
        <v>0</v>
      </c>
      <c r="C108" s="50" t="str">
        <f t="shared" si="16"/>
        <v/>
      </c>
      <c r="D108" s="157">
        <f>D94</f>
        <v>0</v>
      </c>
      <c r="E108" s="50" t="str">
        <f t="shared" si="17"/>
        <v/>
      </c>
      <c r="F108" s="157">
        <f>F94</f>
        <v>0</v>
      </c>
      <c r="G108" s="50" t="str">
        <f t="shared" si="18"/>
        <v/>
      </c>
      <c r="H108" s="157">
        <f>H94</f>
        <v>0</v>
      </c>
      <c r="I108" s="50" t="str">
        <f t="shared" si="19"/>
        <v/>
      </c>
      <c r="J108" s="348"/>
    </row>
    <row r="109" spans="1:10" s="9" customFormat="1" ht="46.95" customHeight="1" thickBot="1" x14ac:dyDescent="0.3">
      <c r="A109" s="162" t="s">
        <v>201</v>
      </c>
      <c r="B109" s="159">
        <f>B103</f>
        <v>0</v>
      </c>
      <c r="C109" s="70" t="str">
        <f t="shared" si="16"/>
        <v/>
      </c>
      <c r="D109" s="159">
        <f>D103</f>
        <v>0</v>
      </c>
      <c r="E109" s="70" t="str">
        <f t="shared" si="17"/>
        <v/>
      </c>
      <c r="F109" s="159">
        <f>F103</f>
        <v>0</v>
      </c>
      <c r="G109" s="50" t="str">
        <f t="shared" si="18"/>
        <v/>
      </c>
      <c r="H109" s="159">
        <f>H103</f>
        <v>0</v>
      </c>
      <c r="I109" s="70" t="str">
        <f t="shared" si="19"/>
        <v/>
      </c>
      <c r="J109" s="348"/>
    </row>
    <row r="110" spans="1:10" s="9" customFormat="1" ht="46.95" customHeight="1" thickTop="1" x14ac:dyDescent="0.25">
      <c r="A110" s="401" t="s">
        <v>202</v>
      </c>
      <c r="B110" s="163">
        <f>B107+B108+B109</f>
        <v>0</v>
      </c>
      <c r="C110" s="47" t="str">
        <f t="shared" si="16"/>
        <v/>
      </c>
      <c r="D110" s="163">
        <f>D107+D108+D109</f>
        <v>0</v>
      </c>
      <c r="E110" s="47" t="str">
        <f t="shared" si="17"/>
        <v/>
      </c>
      <c r="F110" s="163">
        <f>F107+F108+F109</f>
        <v>0</v>
      </c>
      <c r="G110" s="232" t="str">
        <f t="shared" si="18"/>
        <v/>
      </c>
      <c r="H110" s="163">
        <f>H107+H108+H109</f>
        <v>0</v>
      </c>
      <c r="I110" s="232" t="str">
        <f t="shared" si="19"/>
        <v/>
      </c>
      <c r="J110" s="348"/>
    </row>
    <row r="111" spans="1:10" s="14" customFormat="1" ht="79.2" customHeight="1" x14ac:dyDescent="0.4">
      <c r="A111" s="165" t="s">
        <v>130</v>
      </c>
      <c r="B111" s="121"/>
      <c r="C111" s="166"/>
      <c r="D111" s="121"/>
      <c r="E111" s="166"/>
      <c r="F111" s="121"/>
      <c r="G111" s="166"/>
      <c r="H111" s="121"/>
      <c r="I111" s="166"/>
      <c r="J111" s="346"/>
    </row>
    <row r="112" spans="1:10" s="9" customFormat="1" ht="42" customHeight="1" x14ac:dyDescent="0.3">
      <c r="A112" s="167" t="s">
        <v>101</v>
      </c>
      <c r="B112" s="80"/>
      <c r="C112" s="81"/>
      <c r="D112" s="80"/>
      <c r="E112" s="81"/>
      <c r="F112" s="80"/>
      <c r="G112" s="81"/>
      <c r="H112" s="80"/>
      <c r="I112" s="81"/>
      <c r="J112" s="348"/>
    </row>
    <row r="113" spans="1:10" s="9" customFormat="1" ht="38.4" customHeight="1" x14ac:dyDescent="0.25">
      <c r="A113" s="17" t="s">
        <v>431</v>
      </c>
      <c r="B113" s="112" t="s">
        <v>41</v>
      </c>
      <c r="C113" s="81"/>
      <c r="D113" s="112" t="s">
        <v>41</v>
      </c>
      <c r="E113" s="81"/>
      <c r="F113" s="112" t="s">
        <v>41</v>
      </c>
      <c r="G113" s="81"/>
      <c r="H113" s="112" t="s">
        <v>41</v>
      </c>
      <c r="I113" s="81"/>
      <c r="J113" s="348"/>
    </row>
    <row r="114" spans="1:10" s="11" customFormat="1" ht="32.4" customHeight="1" x14ac:dyDescent="0.25">
      <c r="A114" s="168" t="s">
        <v>24</v>
      </c>
      <c r="B114" s="49"/>
      <c r="C114" s="81"/>
      <c r="D114" s="49"/>
      <c r="E114" s="81"/>
      <c r="F114" s="49"/>
      <c r="G114" s="81"/>
      <c r="H114" s="49"/>
      <c r="I114" s="81"/>
      <c r="J114" s="351"/>
    </row>
    <row r="115" spans="1:10" s="16" customFormat="1" ht="32.4" customHeight="1" x14ac:dyDescent="0.25">
      <c r="A115" s="168" t="s">
        <v>203</v>
      </c>
      <c r="B115" s="49"/>
      <c r="C115" s="81"/>
      <c r="D115" s="49"/>
      <c r="E115" s="81"/>
      <c r="F115" s="49"/>
      <c r="G115" s="81"/>
      <c r="H115" s="49"/>
      <c r="I115" s="81"/>
      <c r="J115" s="345"/>
    </row>
    <row r="116" spans="1:10" s="6" customFormat="1" ht="31.95" customHeight="1" x14ac:dyDescent="0.25">
      <c r="A116" s="168" t="s">
        <v>91</v>
      </c>
      <c r="B116" s="49"/>
      <c r="C116" s="81"/>
      <c r="D116" s="49"/>
      <c r="E116" s="81"/>
      <c r="F116" s="49"/>
      <c r="G116" s="81"/>
      <c r="H116" s="49"/>
      <c r="I116" s="81"/>
      <c r="J116" s="345"/>
    </row>
    <row r="117" spans="1:10" s="9" customFormat="1" ht="31.95" customHeight="1" x14ac:dyDescent="0.25">
      <c r="A117" s="18" t="s">
        <v>92</v>
      </c>
      <c r="B117" s="49"/>
      <c r="C117" s="81"/>
      <c r="D117" s="49"/>
      <c r="E117" s="81"/>
      <c r="F117" s="49"/>
      <c r="G117" s="81"/>
      <c r="H117" s="49"/>
      <c r="I117" s="81"/>
      <c r="J117" s="348"/>
    </row>
    <row r="118" spans="1:10" s="9" customFormat="1" ht="30" customHeight="1" x14ac:dyDescent="0.25">
      <c r="A118" s="261" t="s">
        <v>185</v>
      </c>
      <c r="B118" s="49"/>
      <c r="C118" s="81"/>
      <c r="D118" s="49"/>
      <c r="E118" s="81"/>
      <c r="F118" s="49"/>
      <c r="G118" s="81"/>
      <c r="H118" s="49"/>
      <c r="I118" s="81"/>
      <c r="J118" s="348"/>
    </row>
    <row r="119" spans="1:10" s="9" customFormat="1" ht="33" customHeight="1" thickBot="1" x14ac:dyDescent="0.3">
      <c r="A119" s="262" t="s">
        <v>97</v>
      </c>
      <c r="B119" s="84"/>
      <c r="C119" s="81"/>
      <c r="D119" s="84"/>
      <c r="E119" s="81"/>
      <c r="F119" s="84"/>
      <c r="G119" s="81"/>
      <c r="H119" s="84"/>
      <c r="I119" s="81"/>
      <c r="J119" s="348"/>
    </row>
    <row r="120" spans="1:10" s="16" customFormat="1" ht="31.95" customHeight="1" thickTop="1" x14ac:dyDescent="0.25">
      <c r="A120" s="424" t="s">
        <v>36</v>
      </c>
      <c r="B120" s="85">
        <f>SUM(B114:B119)</f>
        <v>0</v>
      </c>
      <c r="C120" s="81"/>
      <c r="D120" s="85">
        <f>SUM(D114:D119)</f>
        <v>0</v>
      </c>
      <c r="E120" s="81"/>
      <c r="F120" s="85">
        <f>SUM(F114:F119)</f>
        <v>0</v>
      </c>
      <c r="G120" s="81"/>
      <c r="H120" s="85">
        <f>SUM(H114:H119)</f>
        <v>0</v>
      </c>
      <c r="I120" s="81"/>
      <c r="J120" s="345"/>
    </row>
    <row r="121" spans="1:10" s="6" customFormat="1" ht="31.95" customHeight="1" x14ac:dyDescent="0.25">
      <c r="A121" s="426" t="s">
        <v>37</v>
      </c>
      <c r="B121" s="49">
        <f>'Jälkilaskelma 2023'!B122</f>
        <v>0</v>
      </c>
      <c r="C121" s="81"/>
      <c r="D121" s="49">
        <f>'Jälkilaskelma 2023'!D122</f>
        <v>0</v>
      </c>
      <c r="E121" s="81"/>
      <c r="F121" s="49">
        <f>'Jälkilaskelma 2023'!F122</f>
        <v>0</v>
      </c>
      <c r="G121" s="81"/>
      <c r="H121" s="49">
        <f>'Jälkilaskelma 2023'!H122</f>
        <v>0</v>
      </c>
      <c r="I121" s="81"/>
      <c r="J121" s="345"/>
    </row>
    <row r="122" spans="1:10" s="9" customFormat="1" ht="31.95" customHeight="1" x14ac:dyDescent="0.25">
      <c r="A122" s="427" t="s">
        <v>39</v>
      </c>
      <c r="B122" s="85">
        <f>SUM(B120:B121)</f>
        <v>0</v>
      </c>
      <c r="C122" s="81"/>
      <c r="D122" s="85">
        <f>SUM(D120:D121)</f>
        <v>0</v>
      </c>
      <c r="E122" s="81"/>
      <c r="F122" s="85">
        <f>SUM(F120:F121)</f>
        <v>0</v>
      </c>
      <c r="G122" s="81"/>
      <c r="H122" s="85">
        <f>SUM(H120:H121)</f>
        <v>0</v>
      </c>
      <c r="I122" s="81"/>
      <c r="J122" s="348"/>
    </row>
    <row r="123" spans="1:10" s="9" customFormat="1" ht="52.95" customHeight="1" x14ac:dyDescent="0.3">
      <c r="A123" s="167" t="s">
        <v>222</v>
      </c>
      <c r="B123" s="80"/>
      <c r="C123" s="81"/>
      <c r="D123" s="80"/>
      <c r="E123" s="81"/>
      <c r="F123" s="80"/>
      <c r="G123" s="81"/>
      <c r="H123" s="80"/>
      <c r="I123" s="81"/>
      <c r="J123" s="348"/>
    </row>
    <row r="124" spans="1:10" s="16" customFormat="1" ht="31.95" customHeight="1" x14ac:dyDescent="0.25">
      <c r="A124" s="168" t="s">
        <v>20</v>
      </c>
      <c r="B124" s="49"/>
      <c r="C124" s="81"/>
      <c r="D124" s="49"/>
      <c r="E124" s="81"/>
      <c r="F124" s="49"/>
      <c r="G124" s="81"/>
      <c r="H124" s="49"/>
      <c r="I124" s="81"/>
      <c r="J124" s="345"/>
    </row>
    <row r="125" spans="1:10" s="6" customFormat="1" ht="32.4" customHeight="1" x14ac:dyDescent="0.25">
      <c r="A125" s="168" t="s">
        <v>96</v>
      </c>
      <c r="B125" s="49"/>
      <c r="C125" s="81"/>
      <c r="D125" s="49"/>
      <c r="E125" s="81"/>
      <c r="F125" s="49"/>
      <c r="G125" s="81"/>
      <c r="H125" s="49"/>
      <c r="I125" s="81"/>
      <c r="J125" s="345"/>
    </row>
    <row r="126" spans="1:10" s="9" customFormat="1" ht="32.4" customHeight="1" x14ac:dyDescent="0.25">
      <c r="A126" s="168" t="s">
        <v>93</v>
      </c>
      <c r="B126" s="49"/>
      <c r="C126" s="81"/>
      <c r="D126" s="49"/>
      <c r="E126" s="81"/>
      <c r="F126" s="49"/>
      <c r="G126" s="81"/>
      <c r="H126" s="49"/>
      <c r="I126" s="81"/>
      <c r="J126" s="348"/>
    </row>
    <row r="127" spans="1:10" s="9" customFormat="1" ht="35.4" customHeight="1" x14ac:dyDescent="0.25">
      <c r="A127" s="18" t="s">
        <v>204</v>
      </c>
      <c r="B127" s="49"/>
      <c r="C127" s="81"/>
      <c r="D127" s="46"/>
      <c r="E127" s="81"/>
      <c r="F127" s="46"/>
      <c r="G127" s="81"/>
      <c r="H127" s="46"/>
      <c r="I127" s="81"/>
      <c r="J127" s="348"/>
    </row>
    <row r="128" spans="1:10" s="9" customFormat="1" ht="35.4" customHeight="1" x14ac:dyDescent="0.25">
      <c r="A128" s="261" t="s">
        <v>185</v>
      </c>
      <c r="B128" s="49"/>
      <c r="C128" s="81"/>
      <c r="D128" s="46"/>
      <c r="E128" s="81"/>
      <c r="F128" s="46"/>
      <c r="G128" s="81"/>
      <c r="H128" s="46"/>
      <c r="I128" s="81"/>
      <c r="J128" s="348"/>
    </row>
    <row r="129" spans="1:10" ht="37.200000000000003" customHeight="1" thickBot="1" x14ac:dyDescent="0.3">
      <c r="A129" s="284" t="s">
        <v>97</v>
      </c>
      <c r="B129" s="84"/>
      <c r="C129" s="81"/>
      <c r="D129" s="84"/>
      <c r="E129" s="81"/>
      <c r="F129" s="84"/>
      <c r="G129" s="81"/>
      <c r="H129" s="84"/>
      <c r="I129" s="81"/>
    </row>
    <row r="130" spans="1:10" s="9" customFormat="1" ht="29.4" customHeight="1" thickTop="1" x14ac:dyDescent="0.25">
      <c r="A130" s="424" t="s">
        <v>38</v>
      </c>
      <c r="B130" s="85">
        <f>SUM(B124:B129)</f>
        <v>0</v>
      </c>
      <c r="C130" s="81"/>
      <c r="D130" s="85">
        <f>SUM(D124:D129)</f>
        <v>0</v>
      </c>
      <c r="E130" s="81"/>
      <c r="F130" s="85">
        <f>SUM(F124:F129)</f>
        <v>0</v>
      </c>
      <c r="G130" s="81"/>
      <c r="H130" s="85">
        <f>SUM(H124:H129)</f>
        <v>0</v>
      </c>
      <c r="I130" s="81"/>
      <c r="J130" s="348"/>
    </row>
    <row r="131" spans="1:10" s="9" customFormat="1" ht="29.4" customHeight="1" x14ac:dyDescent="0.25">
      <c r="A131" s="426" t="s">
        <v>37</v>
      </c>
      <c r="B131" s="49">
        <f>'Jälkilaskelma 2023'!B132</f>
        <v>0</v>
      </c>
      <c r="C131" s="81"/>
      <c r="D131" s="49">
        <f>'Jälkilaskelma 2023'!D132</f>
        <v>0</v>
      </c>
      <c r="E131" s="81"/>
      <c r="F131" s="49">
        <f>'Jälkilaskelma 2023'!F132</f>
        <v>0</v>
      </c>
      <c r="G131" s="81"/>
      <c r="H131" s="49">
        <f>'Jälkilaskelma 2023'!H132</f>
        <v>0</v>
      </c>
      <c r="I131" s="81"/>
      <c r="J131" s="348"/>
    </row>
    <row r="132" spans="1:10" ht="29.4" customHeight="1" x14ac:dyDescent="0.25">
      <c r="A132" s="427" t="s">
        <v>40</v>
      </c>
      <c r="B132" s="85">
        <f>SUM(B130:B131)</f>
        <v>0</v>
      </c>
      <c r="C132" s="81"/>
      <c r="D132" s="85">
        <f>SUM(D130:D131)</f>
        <v>0</v>
      </c>
      <c r="E132" s="81"/>
      <c r="F132" s="85">
        <f>SUM(F130:F131)</f>
        <v>0</v>
      </c>
      <c r="G132" s="81"/>
      <c r="H132" s="85">
        <f>SUM(H130:H131)</f>
        <v>0</v>
      </c>
      <c r="I132" s="81"/>
    </row>
    <row r="133" spans="1:10" s="9" customFormat="1" ht="82.95" customHeight="1" x14ac:dyDescent="0.25">
      <c r="A133" s="111" t="s">
        <v>221</v>
      </c>
      <c r="B133" s="86"/>
      <c r="C133" s="87"/>
      <c r="D133" s="86"/>
      <c r="E133" s="87"/>
      <c r="F133" s="86"/>
      <c r="G133" s="87"/>
      <c r="H133" s="86"/>
      <c r="I133" s="87"/>
      <c r="J133" s="348"/>
    </row>
    <row r="134" spans="1:10" s="9" customFormat="1" ht="38.4" customHeight="1" x14ac:dyDescent="0.25">
      <c r="A134" s="113" t="s">
        <v>94</v>
      </c>
      <c r="B134" s="49"/>
      <c r="C134" s="87"/>
      <c r="D134" s="49"/>
      <c r="E134" s="87"/>
      <c r="F134" s="49"/>
      <c r="G134" s="87"/>
      <c r="H134" s="49"/>
      <c r="I134" s="87"/>
      <c r="J134" s="348"/>
    </row>
    <row r="135" spans="1:10" s="9" customFormat="1" ht="31.2" customHeight="1" thickBot="1" x14ac:dyDescent="0.3">
      <c r="A135" s="267" t="s">
        <v>95</v>
      </c>
      <c r="B135" s="268"/>
      <c r="C135" s="169"/>
      <c r="D135" s="268"/>
      <c r="E135" s="169"/>
      <c r="F135" s="268"/>
      <c r="G135" s="169"/>
      <c r="H135" s="268"/>
      <c r="I135" s="169"/>
      <c r="J135" s="348"/>
    </row>
    <row r="136" spans="1:10" s="9" customFormat="1" ht="31.2" customHeight="1" thickTop="1" x14ac:dyDescent="0.25">
      <c r="A136" s="424" t="s">
        <v>42</v>
      </c>
      <c r="B136" s="171">
        <f>SUM(B134:B135)</f>
        <v>0</v>
      </c>
      <c r="C136" s="169"/>
      <c r="D136" s="171">
        <f>SUM(D134:D135)</f>
        <v>0</v>
      </c>
      <c r="E136" s="169"/>
      <c r="F136" s="171">
        <f>SUM(F134:F135)</f>
        <v>0</v>
      </c>
      <c r="G136" s="169"/>
      <c r="H136" s="171">
        <f>SUM(H134:H135)</f>
        <v>0</v>
      </c>
      <c r="I136" s="169"/>
      <c r="J136" s="348"/>
    </row>
    <row r="137" spans="1:10" s="9" customFormat="1" ht="31.2" customHeight="1" x14ac:dyDescent="0.25">
      <c r="A137" s="426" t="s">
        <v>37</v>
      </c>
      <c r="B137" s="10">
        <f>'Jälkilaskelma 2023'!B138</f>
        <v>0</v>
      </c>
      <c r="C137" s="169"/>
      <c r="D137" s="10">
        <f>'Jälkilaskelma 2023'!D138</f>
        <v>0</v>
      </c>
      <c r="E137" s="169"/>
      <c r="F137" s="10">
        <f>'Jälkilaskelma 2023'!F138</f>
        <v>0</v>
      </c>
      <c r="G137" s="169"/>
      <c r="H137" s="10">
        <f>'Jälkilaskelma 2023'!H138</f>
        <v>0</v>
      </c>
      <c r="I137" s="169"/>
      <c r="J137" s="348"/>
    </row>
    <row r="138" spans="1:10" s="9" customFormat="1" ht="31.2" customHeight="1" x14ac:dyDescent="0.25">
      <c r="A138" s="427" t="s">
        <v>43</v>
      </c>
      <c r="B138" s="171">
        <f>SUM(B136:B137)</f>
        <v>0</v>
      </c>
      <c r="C138" s="169"/>
      <c r="D138" s="171">
        <f>SUM(D136:D137)</f>
        <v>0</v>
      </c>
      <c r="E138" s="169"/>
      <c r="F138" s="171">
        <f>SUM(F136:F137)</f>
        <v>0</v>
      </c>
      <c r="G138" s="169"/>
      <c r="H138" s="171">
        <f>SUM(H136:H137)</f>
        <v>0</v>
      </c>
      <c r="I138" s="169"/>
      <c r="J138" s="348"/>
    </row>
    <row r="139" spans="1:10" s="14" customFormat="1" ht="58.2" customHeight="1" x14ac:dyDescent="0.3">
      <c r="A139" s="407" t="s">
        <v>205</v>
      </c>
      <c r="B139" s="114"/>
      <c r="C139" s="115"/>
      <c r="D139" s="114"/>
      <c r="E139" s="115"/>
      <c r="F139" s="114"/>
      <c r="G139" s="115"/>
      <c r="H139" s="114"/>
      <c r="I139" s="115"/>
      <c r="J139" s="346"/>
    </row>
    <row r="140" spans="1:10" s="14" customFormat="1" ht="43.2" customHeight="1" x14ac:dyDescent="0.25">
      <c r="A140" s="172" t="s">
        <v>198</v>
      </c>
      <c r="B140" s="40">
        <f>B105</f>
        <v>0</v>
      </c>
      <c r="C140" s="117"/>
      <c r="D140" s="40">
        <f>D105</f>
        <v>0</v>
      </c>
      <c r="E140" s="117"/>
      <c r="F140" s="40">
        <f>F105</f>
        <v>0</v>
      </c>
      <c r="G140" s="117"/>
      <c r="H140" s="40">
        <f>H105</f>
        <v>0</v>
      </c>
      <c r="I140" s="117"/>
      <c r="J140" s="346"/>
    </row>
    <row r="141" spans="1:10" s="14" customFormat="1" ht="32.4" customHeight="1" x14ac:dyDescent="0.25">
      <c r="A141" s="172" t="s">
        <v>199</v>
      </c>
      <c r="B141" s="40">
        <f>B106</f>
        <v>0</v>
      </c>
      <c r="C141" s="117"/>
      <c r="D141" s="40">
        <f>D106</f>
        <v>0</v>
      </c>
      <c r="E141" s="117"/>
      <c r="F141" s="40">
        <f>F106</f>
        <v>0</v>
      </c>
      <c r="G141" s="117"/>
      <c r="H141" s="40">
        <f>H106</f>
        <v>0</v>
      </c>
      <c r="I141" s="117"/>
      <c r="J141" s="346"/>
    </row>
    <row r="142" spans="1:10" s="14" customFormat="1" ht="38.4" customHeight="1" x14ac:dyDescent="0.25">
      <c r="A142" s="173" t="s">
        <v>206</v>
      </c>
      <c r="B142" s="40">
        <f>B108</f>
        <v>0</v>
      </c>
      <c r="C142" s="117"/>
      <c r="D142" s="40">
        <f>D108</f>
        <v>0</v>
      </c>
      <c r="E142" s="117"/>
      <c r="F142" s="40">
        <f>F108</f>
        <v>0</v>
      </c>
      <c r="G142" s="117"/>
      <c r="H142" s="40">
        <f>H108</f>
        <v>0</v>
      </c>
      <c r="I142" s="117"/>
      <c r="J142" s="346"/>
    </row>
    <row r="143" spans="1:10" s="7" customFormat="1" ht="40.200000000000003" customHeight="1" x14ac:dyDescent="0.25">
      <c r="A143" s="173" t="s">
        <v>207</v>
      </c>
      <c r="B143" s="40">
        <f>B109</f>
        <v>0</v>
      </c>
      <c r="C143" s="117"/>
      <c r="D143" s="40">
        <f>D109</f>
        <v>0</v>
      </c>
      <c r="E143" s="117"/>
      <c r="F143" s="40">
        <f>F109</f>
        <v>0</v>
      </c>
      <c r="G143" s="117"/>
      <c r="H143" s="40">
        <f>H109</f>
        <v>0</v>
      </c>
      <c r="I143" s="117"/>
      <c r="J143" s="346"/>
    </row>
    <row r="144" spans="1:10" s="14" customFormat="1" ht="31.2" customHeight="1" x14ac:dyDescent="0.25">
      <c r="A144" s="173" t="s">
        <v>39</v>
      </c>
      <c r="B144" s="40">
        <f>B122</f>
        <v>0</v>
      </c>
      <c r="C144" s="117"/>
      <c r="D144" s="40">
        <f>D122</f>
        <v>0</v>
      </c>
      <c r="E144" s="117"/>
      <c r="F144" s="40">
        <f>F122</f>
        <v>0</v>
      </c>
      <c r="G144" s="117"/>
      <c r="H144" s="40">
        <f>H122</f>
        <v>0</v>
      </c>
      <c r="I144" s="117"/>
      <c r="J144" s="346"/>
    </row>
    <row r="145" spans="1:10" s="14" customFormat="1" ht="31.2" customHeight="1" x14ac:dyDescent="0.25">
      <c r="A145" s="173" t="s">
        <v>40</v>
      </c>
      <c r="B145" s="40">
        <f>B132</f>
        <v>0</v>
      </c>
      <c r="C145" s="117"/>
      <c r="D145" s="40">
        <f>D132</f>
        <v>0</v>
      </c>
      <c r="E145" s="117"/>
      <c r="F145" s="40">
        <f>F132</f>
        <v>0</v>
      </c>
      <c r="G145" s="117"/>
      <c r="H145" s="40">
        <f>H132</f>
        <v>0</v>
      </c>
      <c r="I145" s="117"/>
      <c r="J145" s="346"/>
    </row>
    <row r="146" spans="1:10" s="14" customFormat="1" ht="34.200000000000003" customHeight="1" thickBot="1" x14ac:dyDescent="0.3">
      <c r="A146" s="162" t="s">
        <v>208</v>
      </c>
      <c r="B146" s="70">
        <f>B138</f>
        <v>0</v>
      </c>
      <c r="C146" s="117"/>
      <c r="D146" s="70">
        <f>D138</f>
        <v>0</v>
      </c>
      <c r="E146" s="117"/>
      <c r="F146" s="70">
        <f>F138</f>
        <v>0</v>
      </c>
      <c r="G146" s="117"/>
      <c r="H146" s="70">
        <f>H138</f>
        <v>0</v>
      </c>
      <c r="I146" s="117"/>
      <c r="J146" s="346"/>
    </row>
    <row r="147" spans="1:10" s="14" customFormat="1" ht="32.4" customHeight="1" thickTop="1" x14ac:dyDescent="0.25">
      <c r="A147" s="423" t="s">
        <v>371</v>
      </c>
      <c r="B147" s="174">
        <f>SUM(B140:B146)</f>
        <v>0</v>
      </c>
      <c r="C147" s="118"/>
      <c r="D147" s="174">
        <f>SUM(D140:D146)</f>
        <v>0</v>
      </c>
      <c r="E147" s="118"/>
      <c r="F147" s="174">
        <f>SUM(F140:F146)</f>
        <v>0</v>
      </c>
      <c r="G147" s="118"/>
      <c r="H147" s="174">
        <f>SUM(H140:H146)</f>
        <v>0</v>
      </c>
      <c r="I147" s="118"/>
      <c r="J147" s="346"/>
    </row>
    <row r="148" spans="1:10" s="14" customFormat="1" ht="61.95" customHeight="1" x14ac:dyDescent="0.3">
      <c r="A148" s="370" t="s">
        <v>370</v>
      </c>
      <c r="B148"/>
      <c r="C148" s="118"/>
      <c r="D148" s="222"/>
      <c r="E148" s="118"/>
      <c r="F148" s="116"/>
      <c r="J148" s="346"/>
    </row>
    <row r="149" spans="1:10" s="14" customFormat="1" ht="25.2" customHeight="1" x14ac:dyDescent="0.25">
      <c r="A149" s="156" t="s">
        <v>209</v>
      </c>
      <c r="B149" s="219"/>
      <c r="C149" s="117"/>
      <c r="D149" s="119"/>
      <c r="E149" s="120"/>
      <c r="F149" s="116"/>
      <c r="J149" s="346"/>
    </row>
    <row r="150" spans="1:10" s="14" customFormat="1" ht="25.2" customHeight="1" x14ac:dyDescent="0.25">
      <c r="A150" s="217" t="s">
        <v>270</v>
      </c>
      <c r="B150" s="219"/>
      <c r="C150" s="117"/>
      <c r="D150" s="119"/>
      <c r="E150" s="120"/>
      <c r="F150" s="116"/>
      <c r="J150" s="346"/>
    </row>
    <row r="151" spans="1:10" s="14" customFormat="1" ht="25.2" customHeight="1" x14ac:dyDescent="0.25">
      <c r="A151" s="218" t="s">
        <v>271</v>
      </c>
      <c r="B151" s="219"/>
      <c r="C151" s="117"/>
      <c r="D151" s="119"/>
      <c r="E151" s="120"/>
      <c r="F151" s="116"/>
      <c r="J151" s="346"/>
    </row>
    <row r="152" spans="1:10" s="14" customFormat="1" ht="40.200000000000003" customHeight="1" thickBot="1" x14ac:dyDescent="0.35">
      <c r="A152" s="408" t="s">
        <v>210</v>
      </c>
      <c r="B152" s="220">
        <f>B149-(SUM(B150:B151))</f>
        <v>0</v>
      </c>
      <c r="C152" s="120"/>
      <c r="D152" s="121"/>
      <c r="E152" s="120"/>
      <c r="F152" s="116"/>
      <c r="G152"/>
      <c r="J152" s="353"/>
    </row>
    <row r="153" spans="1:10" s="7" customFormat="1" ht="56.4" customHeight="1" thickTop="1" thickBot="1" x14ac:dyDescent="0.3">
      <c r="A153" s="410" t="s">
        <v>211</v>
      </c>
      <c r="B153" s="178">
        <f>ROUNDDOWN(B147-B152,2)</f>
        <v>0</v>
      </c>
      <c r="C153" s="123" t="str">
        <f>IF((B153)=0,"",IF((B153)&lt;&gt;0,"Kokonaisjäämän ja taseen rahoitusaseman lukujen on täsmättävä toisiinsa. Jos luvut eivät täsmää, on jälkilaskelman luvut tarkistettava. Huom! Tarkistuslaskelmat auttavat tarkistamisessa."))</f>
        <v/>
      </c>
      <c r="D153" s="121"/>
      <c r="E153" s="120"/>
      <c r="F153" s="2"/>
      <c r="J153" s="346"/>
    </row>
    <row r="154" spans="1:10" s="14" customFormat="1" ht="25.2" customHeight="1" thickTop="1" x14ac:dyDescent="0.25">
      <c r="A154" s="156" t="s">
        <v>212</v>
      </c>
      <c r="B154" s="219">
        <f>'Jälkilaskelma 2023'!B149</f>
        <v>0</v>
      </c>
      <c r="C154" s="124"/>
      <c r="D154" s="119"/>
      <c r="E154" s="120"/>
      <c r="F154" s="116"/>
      <c r="J154" s="346"/>
    </row>
    <row r="155" spans="1:10" s="14" customFormat="1" ht="25.2" customHeight="1" x14ac:dyDescent="0.25">
      <c r="A155" s="156" t="s">
        <v>213</v>
      </c>
      <c r="B155" s="219">
        <f>'Jälkilaskelma 2023'!B150</f>
        <v>0</v>
      </c>
      <c r="C155" s="114"/>
      <c r="D155" s="119"/>
      <c r="E155" s="120"/>
      <c r="F155" s="116"/>
      <c r="J155" s="346"/>
    </row>
    <row r="156" spans="1:10" s="14" customFormat="1" ht="25.2" customHeight="1" thickBot="1" x14ac:dyDescent="0.3">
      <c r="A156" s="156" t="s">
        <v>214</v>
      </c>
      <c r="B156" s="219">
        <f>'Jälkilaskelma 2023'!B151</f>
        <v>0</v>
      </c>
      <c r="C156" s="114"/>
      <c r="D156" s="119"/>
      <c r="E156" s="120"/>
      <c r="F156" s="116"/>
      <c r="J156" s="346"/>
    </row>
    <row r="157" spans="1:10" s="14" customFormat="1" ht="46.2" customHeight="1" thickTop="1" x14ac:dyDescent="0.3">
      <c r="A157" s="409" t="s">
        <v>215</v>
      </c>
      <c r="B157" s="221">
        <f>B154-(SUM(B155:B156))</f>
        <v>0</v>
      </c>
      <c r="C157" s="175"/>
      <c r="D157" s="176"/>
      <c r="E157" s="177"/>
      <c r="F157" s="116"/>
      <c r="J157" s="353"/>
    </row>
    <row r="158" spans="1:10" s="128" customFormat="1" ht="61.95" customHeight="1" x14ac:dyDescent="0.3">
      <c r="A158" s="223" t="s">
        <v>223</v>
      </c>
      <c r="B158" s="120"/>
      <c r="C158" s="125"/>
      <c r="D158" s="119"/>
      <c r="E158" s="126"/>
      <c r="F158" s="127"/>
      <c r="J158" s="354"/>
    </row>
    <row r="159" spans="1:10" s="128" customFormat="1" ht="36" customHeight="1" x14ac:dyDescent="0.25">
      <c r="A159" s="413" t="s">
        <v>224</v>
      </c>
      <c r="B159" s="181"/>
      <c r="C159" s="119"/>
      <c r="D159" s="355"/>
      <c r="E159" s="126"/>
      <c r="F159" s="355"/>
      <c r="H159" s="355"/>
      <c r="J159" s="354"/>
    </row>
    <row r="160" spans="1:10" ht="25.2" customHeight="1" x14ac:dyDescent="0.25">
      <c r="A160" s="213" t="s">
        <v>225</v>
      </c>
      <c r="B160" s="89"/>
      <c r="C160" s="88"/>
      <c r="D160" s="356"/>
      <c r="F160" s="356"/>
      <c r="H160" s="356"/>
    </row>
    <row r="161" spans="1:10" ht="25.2" customHeight="1" x14ac:dyDescent="0.25">
      <c r="A161" s="206" t="s">
        <v>226</v>
      </c>
      <c r="B161" s="89"/>
      <c r="C161" s="88"/>
      <c r="D161" s="356"/>
      <c r="F161" s="356"/>
      <c r="H161" s="356"/>
    </row>
    <row r="162" spans="1:10" ht="25.2" customHeight="1" x14ac:dyDescent="0.25">
      <c r="A162" s="213" t="s">
        <v>227</v>
      </c>
      <c r="B162" s="89"/>
      <c r="C162" s="88"/>
      <c r="D162" s="356"/>
      <c r="F162" s="356"/>
      <c r="H162" s="356"/>
    </row>
    <row r="163" spans="1:10" ht="25.2" customHeight="1" x14ac:dyDescent="0.25">
      <c r="A163" s="213" t="s">
        <v>228</v>
      </c>
      <c r="B163" s="89"/>
      <c r="C163" s="88"/>
      <c r="D163" s="356"/>
      <c r="F163" s="356"/>
      <c r="H163" s="356"/>
    </row>
    <row r="164" spans="1:10" ht="25.2" customHeight="1" x14ac:dyDescent="0.25">
      <c r="A164" s="215" t="s">
        <v>369</v>
      </c>
      <c r="B164" s="90"/>
      <c r="C164" s="88"/>
      <c r="D164" s="140"/>
      <c r="F164" s="140"/>
      <c r="H164" s="140"/>
    </row>
    <row r="165" spans="1:10" ht="25.2" customHeight="1" x14ac:dyDescent="0.25">
      <c r="A165" s="216" t="s">
        <v>229</v>
      </c>
      <c r="B165" s="91">
        <f>SUM(B160:B164)</f>
        <v>0</v>
      </c>
      <c r="C165" s="88"/>
      <c r="D165" s="357">
        <f>SUM(D160:D164)</f>
        <v>0</v>
      </c>
      <c r="F165" s="357">
        <f>SUM(F160:F164)</f>
        <v>0</v>
      </c>
      <c r="H165" s="357">
        <f>SUM(H160:H164)</f>
        <v>0</v>
      </c>
    </row>
    <row r="166" spans="1:10" ht="25.2" customHeight="1" x14ac:dyDescent="0.25">
      <c r="A166" s="206" t="s">
        <v>230</v>
      </c>
      <c r="B166" s="92">
        <f>B18+B19+B20+B21+B66+B82+B114+B124+B48</f>
        <v>0</v>
      </c>
      <c r="C166" s="88"/>
      <c r="D166" s="358">
        <f>D18+D19+D20+D21+D66+D82+D114+D124+D48</f>
        <v>0</v>
      </c>
      <c r="F166" s="358">
        <f>F18+F19+F20+F21+F66+F82+F114+F124+F48</f>
        <v>0</v>
      </c>
      <c r="H166" s="358">
        <f>H18+H19+H20+H21+H66+H82+H114+H124+H48</f>
        <v>0</v>
      </c>
    </row>
    <row r="167" spans="1:10" s="430" customFormat="1" ht="25.2" customHeight="1" x14ac:dyDescent="0.25">
      <c r="A167" s="206" t="s">
        <v>231</v>
      </c>
      <c r="B167" s="93">
        <f>-(B46-B41-B43-B24+B68+B72+B74+B86+B88-B115-B125+B71+B51+B54+B55+B57-B44-B102)</f>
        <v>0</v>
      </c>
      <c r="C167" s="88"/>
      <c r="D167" s="93">
        <f>-(D46-D41-D43-D24+D68+D72+D74+D86+D88-D115-D125+D71+D51+D54+D55+D57-D44-D102)</f>
        <v>0</v>
      </c>
      <c r="E167" s="36"/>
      <c r="F167" s="93">
        <f>-(F46-F41-F43-F24+F68+F72+F74+F86+F88-F115-F125+F71+F51+F54+F55+F57-F44-F102)</f>
        <v>0</v>
      </c>
      <c r="H167" s="93">
        <f>-(H46-H41-H43-H24+H68+H72+H74+H86+H88-H115-H125+H71+H51+H54+H55+H57-H44-H102)</f>
        <v>0</v>
      </c>
      <c r="J167" s="348"/>
    </row>
    <row r="168" spans="1:10" ht="25.2" customHeight="1" x14ac:dyDescent="0.25">
      <c r="A168" s="213" t="s">
        <v>227</v>
      </c>
      <c r="B168" s="92">
        <f>B162</f>
        <v>0</v>
      </c>
      <c r="C168" s="88"/>
      <c r="D168" s="358">
        <f>D162</f>
        <v>0</v>
      </c>
      <c r="F168" s="358">
        <f>F162</f>
        <v>0</v>
      </c>
      <c r="H168" s="358">
        <f>H162</f>
        <v>0</v>
      </c>
    </row>
    <row r="169" spans="1:10" ht="25.2" customHeight="1" x14ac:dyDescent="0.25">
      <c r="A169" s="213" t="s">
        <v>228</v>
      </c>
      <c r="B169" s="92">
        <f>B163</f>
        <v>0</v>
      </c>
      <c r="C169" s="88"/>
      <c r="D169" s="358">
        <f>D163</f>
        <v>0</v>
      </c>
      <c r="F169" s="358">
        <f>F163</f>
        <v>0</v>
      </c>
      <c r="H169" s="358">
        <f>H163</f>
        <v>0</v>
      </c>
    </row>
    <row r="170" spans="1:10" ht="25.2" customHeight="1" x14ac:dyDescent="0.25">
      <c r="A170" s="215" t="s">
        <v>369</v>
      </c>
      <c r="B170" s="101">
        <f>-B44</f>
        <v>0</v>
      </c>
      <c r="C170" s="88"/>
      <c r="D170" s="359">
        <f>-D44</f>
        <v>0</v>
      </c>
      <c r="F170" s="359">
        <f>-F44</f>
        <v>0</v>
      </c>
      <c r="H170" s="359">
        <f>-H44</f>
        <v>0</v>
      </c>
    </row>
    <row r="171" spans="1:10" ht="25.2" customHeight="1" x14ac:dyDescent="0.25">
      <c r="A171" s="216" t="s">
        <v>232</v>
      </c>
      <c r="B171" s="91">
        <f>SUM(B166:B170)</f>
        <v>0</v>
      </c>
      <c r="C171" s="88"/>
      <c r="D171" s="357">
        <f>SUM(D166:D170)</f>
        <v>0</v>
      </c>
      <c r="F171" s="357">
        <f>SUM(F166:F170)</f>
        <v>0</v>
      </c>
      <c r="H171" s="357">
        <f>SUM(H166:H170)</f>
        <v>0</v>
      </c>
    </row>
    <row r="172" spans="1:10" ht="25.2" customHeight="1" x14ac:dyDescent="0.25">
      <c r="A172" s="206" t="s">
        <v>233</v>
      </c>
      <c r="B172" s="95">
        <f>ROUNDDOWN(B165-B171,2)</f>
        <v>0</v>
      </c>
      <c r="C172" s="96" t="str">
        <f>IF((B172)=0,"",IF((B172)&lt;&gt;0,"Tilikauden tuloksen ja jälkilaskelman tuloksen on täsmättävä toisiinsa. Tarkista laskelman luvut!"))</f>
        <v/>
      </c>
      <c r="D172" s="360">
        <f>ROUNDDOWN(D165-D171,2)</f>
        <v>0</v>
      </c>
      <c r="F172" s="360">
        <f>ROUNDDOWN(F165-F171,2)</f>
        <v>0</v>
      </c>
      <c r="H172" s="360">
        <f>ROUNDDOWN(H165-H171,2)</f>
        <v>0</v>
      </c>
    </row>
    <row r="173" spans="1:10" ht="25.2" customHeight="1" x14ac:dyDescent="0.25">
      <c r="A173" s="413" t="s">
        <v>234</v>
      </c>
      <c r="B173" s="181"/>
      <c r="C173" s="88"/>
      <c r="D173" s="355"/>
      <c r="F173" s="355"/>
      <c r="H173" s="355"/>
    </row>
    <row r="174" spans="1:10" ht="25.2" customHeight="1" x14ac:dyDescent="0.25">
      <c r="A174" s="213" t="s">
        <v>235</v>
      </c>
      <c r="B174" s="89"/>
      <c r="C174" s="88"/>
      <c r="D174" s="356"/>
      <c r="F174" s="356"/>
      <c r="H174" s="356"/>
    </row>
    <row r="175" spans="1:10" ht="25.2" customHeight="1" x14ac:dyDescent="0.25">
      <c r="A175" s="206" t="s">
        <v>236</v>
      </c>
      <c r="B175" s="94">
        <f>-B162</f>
        <v>0</v>
      </c>
      <c r="C175" s="88"/>
      <c r="D175" s="359">
        <f>-D162</f>
        <v>0</v>
      </c>
      <c r="F175" s="359">
        <f>-F162</f>
        <v>0</v>
      </c>
      <c r="H175" s="359">
        <f>-H162</f>
        <v>0</v>
      </c>
    </row>
    <row r="176" spans="1:10" ht="25.2" customHeight="1" x14ac:dyDescent="0.25">
      <c r="A176" s="206" t="s">
        <v>237</v>
      </c>
      <c r="B176" s="95">
        <f>SUM(B174:B175)</f>
        <v>0</v>
      </c>
      <c r="C176" s="88"/>
      <c r="D176" s="360">
        <f>SUM(D174:D175)</f>
        <v>0</v>
      </c>
      <c r="F176" s="360">
        <f>SUM(F174:F175)</f>
        <v>0</v>
      </c>
      <c r="H176" s="360">
        <f>SUM(H174:H175)</f>
        <v>0</v>
      </c>
    </row>
    <row r="177" spans="1:10" ht="25.2" customHeight="1" x14ac:dyDescent="0.25">
      <c r="A177" s="213" t="s">
        <v>238</v>
      </c>
      <c r="B177" s="97">
        <f>'Jälkilaskelma 2023'!B174</f>
        <v>0</v>
      </c>
      <c r="C177" s="88"/>
      <c r="D177" s="361">
        <f>'Jälkilaskelma 2023'!D174</f>
        <v>0</v>
      </c>
      <c r="F177" s="361">
        <f>'Jälkilaskelma 2023'!F174</f>
        <v>0</v>
      </c>
      <c r="H177" s="361">
        <f>'Jälkilaskelma 2023'!H174</f>
        <v>0</v>
      </c>
    </row>
    <row r="178" spans="1:10" ht="25.2" customHeight="1" x14ac:dyDescent="0.25">
      <c r="A178" s="214" t="s">
        <v>239</v>
      </c>
      <c r="B178" s="91">
        <f>B176-B177</f>
        <v>0</v>
      </c>
      <c r="C178" s="88"/>
      <c r="D178" s="357">
        <f>D176-D177</f>
        <v>0</v>
      </c>
      <c r="F178" s="357">
        <f>F176-F177</f>
        <v>0</v>
      </c>
      <c r="H178" s="357">
        <f>H176-H177</f>
        <v>0</v>
      </c>
    </row>
    <row r="179" spans="1:10" s="430" customFormat="1" ht="25.2" customHeight="1" x14ac:dyDescent="0.25">
      <c r="A179" s="205" t="s">
        <v>240</v>
      </c>
      <c r="B179" s="92">
        <f>-B97+B41+B87</f>
        <v>0</v>
      </c>
      <c r="C179" s="88"/>
      <c r="D179" s="92">
        <f>-D97+D41+D87</f>
        <v>0</v>
      </c>
      <c r="E179" s="36"/>
      <c r="F179" s="92">
        <f>-F97+F41+F87</f>
        <v>0</v>
      </c>
      <c r="H179" s="92">
        <f>-H97+H41+H87</f>
        <v>0</v>
      </c>
      <c r="J179" s="348"/>
    </row>
    <row r="180" spans="1:10" ht="25.2" customHeight="1" x14ac:dyDescent="0.25">
      <c r="A180" s="205" t="s">
        <v>241</v>
      </c>
      <c r="B180" s="92">
        <f>B117</f>
        <v>0</v>
      </c>
      <c r="C180" s="88"/>
      <c r="D180" s="358">
        <f>D117</f>
        <v>0</v>
      </c>
      <c r="F180" s="358">
        <f>F117</f>
        <v>0</v>
      </c>
      <c r="H180" s="358">
        <f>H117</f>
        <v>0</v>
      </c>
    </row>
    <row r="181" spans="1:10" ht="25.2" customHeight="1" x14ac:dyDescent="0.25">
      <c r="A181" s="205" t="s">
        <v>242</v>
      </c>
      <c r="B181" s="92">
        <f>B127</f>
        <v>0</v>
      </c>
      <c r="C181" s="88"/>
      <c r="D181" s="358">
        <f>D127</f>
        <v>0</v>
      </c>
      <c r="E181" s="98"/>
      <c r="F181" s="358">
        <f>F127</f>
        <v>0</v>
      </c>
      <c r="H181" s="358">
        <f>H127</f>
        <v>0</v>
      </c>
    </row>
    <row r="182" spans="1:10" ht="25.2" customHeight="1" x14ac:dyDescent="0.25">
      <c r="A182" s="206" t="s">
        <v>237</v>
      </c>
      <c r="B182" s="99">
        <f>B179-B181-B180</f>
        <v>0</v>
      </c>
      <c r="C182" s="88"/>
      <c r="D182" s="362">
        <f>D179-D181-D180</f>
        <v>0</v>
      </c>
      <c r="F182" s="362">
        <f>F179-F181-F180</f>
        <v>0</v>
      </c>
      <c r="H182" s="362">
        <f>H179-H181-H180</f>
        <v>0</v>
      </c>
    </row>
    <row r="183" spans="1:10" ht="25.2" customHeight="1" x14ac:dyDescent="0.25">
      <c r="A183" s="206" t="s">
        <v>233</v>
      </c>
      <c r="B183" s="92">
        <f>ROUNDDOWN(IF(B178&gt;0,B178-B182,-B178+B182),2)</f>
        <v>0</v>
      </c>
      <c r="C183" s="100" t="str">
        <f>IF((B183)=0,"",IF((B183)&lt;&gt;0,"Laskelman investonnit on täsmättävä kahden tilikauden välillä tapahtuneeseen muutokseen!"))</f>
        <v/>
      </c>
      <c r="D183" s="360">
        <f>ROUNDDOWN(IF(D182&gt;0,D178-D182,-D178-D182),2)</f>
        <v>0</v>
      </c>
      <c r="F183" s="360">
        <f>ROUNDDOWN(IF(F182&gt;0,F178-F182,-F178-F182),2)</f>
        <v>0</v>
      </c>
      <c r="H183" s="360">
        <f>ROUNDDOWN(IF(H182&gt;0,H178-H182,-H178-H182),2)</f>
        <v>0</v>
      </c>
    </row>
    <row r="184" spans="1:10" ht="25.2" customHeight="1" x14ac:dyDescent="0.25">
      <c r="A184" s="411" t="s">
        <v>243</v>
      </c>
      <c r="B184" s="186"/>
      <c r="C184" s="88"/>
      <c r="D184" s="363"/>
      <c r="F184" s="363"/>
      <c r="H184" s="363"/>
    </row>
    <row r="185" spans="1:10" ht="25.2" customHeight="1" x14ac:dyDescent="0.25">
      <c r="A185" s="205" t="s">
        <v>244</v>
      </c>
      <c r="B185" s="89"/>
      <c r="C185" s="88"/>
      <c r="D185" s="356"/>
      <c r="F185" s="356"/>
      <c r="H185" s="356"/>
    </row>
    <row r="186" spans="1:10" ht="25.2" customHeight="1" x14ac:dyDescent="0.25">
      <c r="A186" s="206" t="s">
        <v>245</v>
      </c>
      <c r="B186" s="97"/>
      <c r="C186" s="88"/>
      <c r="D186" s="361"/>
      <c r="F186" s="361"/>
      <c r="H186" s="361"/>
    </row>
    <row r="187" spans="1:10" ht="25.2" customHeight="1" x14ac:dyDescent="0.25">
      <c r="A187" s="206" t="s">
        <v>237</v>
      </c>
      <c r="B187" s="95">
        <f>SUM(B185:B186)</f>
        <v>0</v>
      </c>
      <c r="C187" s="88"/>
      <c r="D187" s="360">
        <f>SUM(D185:D186)</f>
        <v>0</v>
      </c>
      <c r="F187" s="360">
        <f>SUM(F185:F186)</f>
        <v>0</v>
      </c>
      <c r="H187" s="360">
        <f>SUM(H185:H186)</f>
        <v>0</v>
      </c>
    </row>
    <row r="188" spans="1:10" ht="25.2" customHeight="1" x14ac:dyDescent="0.25">
      <c r="A188" s="205" t="s">
        <v>246</v>
      </c>
      <c r="B188" s="356">
        <f>'Jälkilaskelma 2023'!B185</f>
        <v>0</v>
      </c>
      <c r="C188" s="88"/>
      <c r="D188" s="356">
        <f>'Jälkilaskelma 2023'!D185</f>
        <v>0</v>
      </c>
      <c r="F188" s="356">
        <f>'Jälkilaskelma 2023'!F185</f>
        <v>0</v>
      </c>
      <c r="H188" s="356">
        <f>'Jälkilaskelma 2023'!H185</f>
        <v>0</v>
      </c>
    </row>
    <row r="189" spans="1:10" ht="25.2" customHeight="1" x14ac:dyDescent="0.25">
      <c r="A189" s="205" t="s">
        <v>247</v>
      </c>
      <c r="B189" s="361">
        <f>'Jälkilaskelma 2023'!B186</f>
        <v>0</v>
      </c>
      <c r="C189" s="88"/>
      <c r="D189" s="361">
        <f>'Jälkilaskelma 2023'!D186</f>
        <v>0</v>
      </c>
      <c r="F189" s="361">
        <f>'Jälkilaskelma 2023'!F186</f>
        <v>0</v>
      </c>
      <c r="H189" s="361">
        <f>'Jälkilaskelma 2023'!H186</f>
        <v>0</v>
      </c>
    </row>
    <row r="190" spans="1:10" ht="25.2" customHeight="1" x14ac:dyDescent="0.25">
      <c r="A190" s="206" t="s">
        <v>237</v>
      </c>
      <c r="B190" s="101">
        <f>SUM(B188:B189)</f>
        <v>0</v>
      </c>
      <c r="C190" s="88"/>
      <c r="D190" s="364">
        <f>SUM(D188:D189)</f>
        <v>0</v>
      </c>
      <c r="F190" s="364">
        <f>SUM(F188:F189)</f>
        <v>0</v>
      </c>
      <c r="H190" s="364">
        <f>SUM(H188:H189)</f>
        <v>0</v>
      </c>
    </row>
    <row r="191" spans="1:10" ht="25.2" customHeight="1" x14ac:dyDescent="0.25">
      <c r="A191" s="130" t="s">
        <v>248</v>
      </c>
      <c r="B191" s="91">
        <f>B187-B190</f>
        <v>0</v>
      </c>
      <c r="C191" s="88"/>
      <c r="D191" s="357">
        <f>D187-D190</f>
        <v>0</v>
      </c>
      <c r="F191" s="357">
        <f>F187-F190</f>
        <v>0</v>
      </c>
      <c r="H191" s="357">
        <f>H187-H190</f>
        <v>0</v>
      </c>
    </row>
    <row r="192" spans="1:10" ht="25.2" customHeight="1" x14ac:dyDescent="0.25">
      <c r="A192" s="205" t="s">
        <v>249</v>
      </c>
      <c r="B192" s="92">
        <f>B99+B23-B43-B52-B53-B69-B70</f>
        <v>0</v>
      </c>
      <c r="C192" s="88"/>
      <c r="D192" s="358">
        <f>D99+D23-D43-D52-D53-D69-D70</f>
        <v>0</v>
      </c>
      <c r="F192" s="358">
        <f>F99+F23-F43-F52-F53-F69-F70</f>
        <v>0</v>
      </c>
      <c r="H192" s="358">
        <f>H99+H23-H43-H52-H53-H69-H70</f>
        <v>0</v>
      </c>
    </row>
    <row r="193" spans="1:8" ht="25.2" customHeight="1" x14ac:dyDescent="0.25">
      <c r="A193" s="205" t="s">
        <v>250</v>
      </c>
      <c r="B193" s="92">
        <f>B116</f>
        <v>0</v>
      </c>
      <c r="C193" s="88"/>
      <c r="D193" s="358">
        <f>D116</f>
        <v>0</v>
      </c>
      <c r="F193" s="358">
        <f>F116</f>
        <v>0</v>
      </c>
      <c r="H193" s="358">
        <f>H116</f>
        <v>0</v>
      </c>
    </row>
    <row r="194" spans="1:8" ht="25.2" customHeight="1" x14ac:dyDescent="0.25">
      <c r="A194" s="205" t="s">
        <v>251</v>
      </c>
      <c r="B194" s="101">
        <f>B126</f>
        <v>0</v>
      </c>
      <c r="C194" s="88"/>
      <c r="D194" s="364">
        <f>D126</f>
        <v>0</v>
      </c>
      <c r="F194" s="364">
        <f>F126</f>
        <v>0</v>
      </c>
      <c r="H194" s="364">
        <f>H126</f>
        <v>0</v>
      </c>
    </row>
    <row r="195" spans="1:8" ht="25.2" customHeight="1" x14ac:dyDescent="0.25">
      <c r="A195" s="206" t="s">
        <v>237</v>
      </c>
      <c r="B195" s="95">
        <f>SUM(B192:B194)</f>
        <v>0</v>
      </c>
      <c r="C195" s="88"/>
      <c r="D195" s="360">
        <f>SUM(D192:D194)</f>
        <v>0</v>
      </c>
      <c r="F195" s="360">
        <f>SUM(F192:F194)</f>
        <v>0</v>
      </c>
      <c r="H195" s="360">
        <f>SUM(H192:H194)</f>
        <v>0</v>
      </c>
    </row>
    <row r="196" spans="1:8" ht="25.2" customHeight="1" x14ac:dyDescent="0.25">
      <c r="A196" s="206" t="s">
        <v>233</v>
      </c>
      <c r="B196" s="92">
        <f>ROUNDDOWN(IF(B191&gt;0,B191-B195,-B191+B195),2)</f>
        <v>0</v>
      </c>
      <c r="C196" s="100" t="str">
        <f>IF((B196)=0,"",IF((B196)&lt;&gt;0,"Lainojen lyhennykset ja nostot on täsmättävä kahden tilikauden välillä tapahtuneeseen lainojen muutokseen!"))</f>
        <v/>
      </c>
      <c r="D196" s="358">
        <f>ROUNDDOWN(IF(D191&gt;0,D191-D195,-D191+D195),2)</f>
        <v>0</v>
      </c>
      <c r="F196" s="358">
        <f>ROUNDDOWN(IF(F191&gt;0,F191-F195,-F191+F195),2)</f>
        <v>0</v>
      </c>
      <c r="H196" s="358">
        <f>ROUNDDOWN(IF(H191&gt;0,H191-H195,-H191+H195),2)</f>
        <v>0</v>
      </c>
    </row>
    <row r="197" spans="1:8" ht="25.2" customHeight="1" x14ac:dyDescent="0.25">
      <c r="A197" s="412" t="s">
        <v>252</v>
      </c>
      <c r="B197" s="188"/>
      <c r="C197" s="88"/>
      <c r="D197" s="365"/>
      <c r="F197" s="365"/>
      <c r="H197" s="365"/>
    </row>
    <row r="198" spans="1:8" ht="25.2" customHeight="1" x14ac:dyDescent="0.25">
      <c r="A198" s="207" t="s">
        <v>253</v>
      </c>
      <c r="B198" s="89"/>
      <c r="C198" s="88"/>
      <c r="D198" s="356"/>
      <c r="F198" s="356"/>
      <c r="H198" s="356"/>
    </row>
    <row r="199" spans="1:8" ht="25.2" customHeight="1" x14ac:dyDescent="0.25">
      <c r="A199" s="207" t="s">
        <v>254</v>
      </c>
      <c r="B199" s="97">
        <f>'Jälkilaskelma 2023'!B198</f>
        <v>0</v>
      </c>
      <c r="C199" s="88"/>
      <c r="D199" s="361">
        <f>'Jälkilaskelma 2023'!D198</f>
        <v>0</v>
      </c>
      <c r="F199" s="361">
        <f>'Jälkilaskelma 2023'!F198</f>
        <v>0</v>
      </c>
      <c r="H199" s="361">
        <f>'Jälkilaskelma 2023'!H198</f>
        <v>0</v>
      </c>
    </row>
    <row r="200" spans="1:8" ht="25.2" customHeight="1" x14ac:dyDescent="0.25">
      <c r="A200" s="129" t="s">
        <v>255</v>
      </c>
      <c r="B200" s="91">
        <f>B198-B199</f>
        <v>0</v>
      </c>
      <c r="C200" s="88"/>
      <c r="D200" s="357">
        <f>D198-D199</f>
        <v>0</v>
      </c>
      <c r="F200" s="357">
        <f>F198-F199</f>
        <v>0</v>
      </c>
      <c r="H200" s="357">
        <f>H198-H199</f>
        <v>0</v>
      </c>
    </row>
    <row r="201" spans="1:8" ht="25.2" customHeight="1" x14ac:dyDescent="0.25">
      <c r="A201" s="208" t="s">
        <v>256</v>
      </c>
      <c r="B201" s="89">
        <f>B98</f>
        <v>0</v>
      </c>
      <c r="C201" s="88"/>
      <c r="D201" s="356">
        <f>D98</f>
        <v>0</v>
      </c>
      <c r="F201" s="356">
        <f>F98</f>
        <v>0</v>
      </c>
      <c r="H201" s="356">
        <f>H98</f>
        <v>0</v>
      </c>
    </row>
    <row r="202" spans="1:8" ht="25.2" customHeight="1" x14ac:dyDescent="0.25">
      <c r="A202" s="208" t="s">
        <v>257</v>
      </c>
      <c r="B202" s="89"/>
      <c r="C202" s="88"/>
      <c r="D202" s="356"/>
      <c r="F202" s="356"/>
      <c r="H202" s="356"/>
    </row>
    <row r="203" spans="1:8" ht="25.2" customHeight="1" x14ac:dyDescent="0.25">
      <c r="A203" s="208" t="s">
        <v>258</v>
      </c>
      <c r="B203" s="89"/>
      <c r="C203" s="88"/>
      <c r="D203" s="356"/>
      <c r="F203" s="356"/>
      <c r="H203" s="356"/>
    </row>
    <row r="204" spans="1:8" ht="25.2" customHeight="1" x14ac:dyDescent="0.25">
      <c r="A204" s="209" t="s">
        <v>237</v>
      </c>
      <c r="B204" s="102">
        <f>SUM(B201:B203)</f>
        <v>0</v>
      </c>
      <c r="C204" s="88"/>
      <c r="D204" s="366">
        <f>SUM(D201:D203)</f>
        <v>0</v>
      </c>
      <c r="F204" s="366">
        <f>SUM(F201:F203)</f>
        <v>0</v>
      </c>
      <c r="H204" s="366">
        <f>SUM(H201:H203)</f>
        <v>0</v>
      </c>
    </row>
    <row r="205" spans="1:8" ht="25.2" customHeight="1" x14ac:dyDescent="0.25">
      <c r="A205" s="131" t="s">
        <v>233</v>
      </c>
      <c r="B205" s="95">
        <f>ROUNDDOWN(IF(B200&gt;0,B200-B204,-B200-B204),2)</f>
        <v>0</v>
      </c>
      <c r="C205" s="100" t="str">
        <f>IF((B205)=0,"",IF((B205)&lt;&gt;0,"Opo:n muutokset on täsmättävä kahden tilikauden välillä tapahtuneeseen muutokseen!"))</f>
        <v/>
      </c>
      <c r="D205" s="360">
        <f>ROUNDDOWN(IF(D200&gt;0,D200-D204,-D200-D204),2)</f>
        <v>0</v>
      </c>
      <c r="F205" s="360">
        <f>ROUNDDOWN(IF(F200&gt;0,F200-F204,-F200-F204),2)</f>
        <v>0</v>
      </c>
      <c r="H205" s="360">
        <f>ROUNDDOWN(IF(H200&gt;0,H200-H204,-H200-H204),2)</f>
        <v>0</v>
      </c>
    </row>
    <row r="206" spans="1:8" ht="25.2" customHeight="1" x14ac:dyDescent="0.25">
      <c r="A206" s="411" t="s">
        <v>259</v>
      </c>
      <c r="B206" s="186"/>
      <c r="C206" s="88"/>
      <c r="D206" s="363"/>
      <c r="E206" s="103"/>
      <c r="F206" s="363"/>
      <c r="H206" s="363"/>
    </row>
    <row r="207" spans="1:8" ht="25.2" customHeight="1" x14ac:dyDescent="0.25">
      <c r="A207" s="206" t="s">
        <v>260</v>
      </c>
      <c r="B207" s="89"/>
      <c r="C207" s="88"/>
      <c r="D207" s="356"/>
      <c r="E207" s="103"/>
      <c r="F207" s="356"/>
      <c r="H207" s="356"/>
    </row>
    <row r="208" spans="1:8" ht="25.2" customHeight="1" x14ac:dyDescent="0.25">
      <c r="A208" s="206" t="s">
        <v>261</v>
      </c>
      <c r="B208" s="97">
        <f>'Jälkilaskelma 2023'!B207</f>
        <v>0</v>
      </c>
      <c r="C208" s="88"/>
      <c r="D208" s="361">
        <f>'Jälkilaskelma 2023'!D207</f>
        <v>0</v>
      </c>
      <c r="E208" s="103"/>
      <c r="F208" s="361">
        <f>'Jälkilaskelma 2023'!F207</f>
        <v>0</v>
      </c>
      <c r="H208" s="361">
        <f>'Jälkilaskelma 2023'!H207</f>
        <v>0</v>
      </c>
    </row>
    <row r="209" spans="1:8" ht="25.2" customHeight="1" x14ac:dyDescent="0.25">
      <c r="A209" s="210" t="s">
        <v>262</v>
      </c>
      <c r="B209" s="104">
        <f>B207-B208</f>
        <v>0</v>
      </c>
      <c r="C209" s="88"/>
      <c r="D209" s="367">
        <f>D207-D208</f>
        <v>0</v>
      </c>
      <c r="E209" s="103"/>
      <c r="F209" s="367">
        <f>F207-F208</f>
        <v>0</v>
      </c>
      <c r="H209" s="367">
        <f>H207-H208</f>
        <v>0</v>
      </c>
    </row>
    <row r="210" spans="1:8" ht="25.2" customHeight="1" x14ac:dyDescent="0.25">
      <c r="A210" s="206" t="s">
        <v>263</v>
      </c>
      <c r="B210" s="97"/>
      <c r="C210" s="88"/>
      <c r="D210" s="361"/>
      <c r="E210" s="103"/>
      <c r="F210" s="361"/>
      <c r="H210" s="361"/>
    </row>
    <row r="211" spans="1:8" ht="25.2" customHeight="1" x14ac:dyDescent="0.25">
      <c r="A211" s="206" t="s">
        <v>233</v>
      </c>
      <c r="B211" s="105">
        <f>ROUNDDOWN(IF(B209&gt;0,B209-B210,-B209-B210),2)</f>
        <v>0</v>
      </c>
      <c r="C211" s="88"/>
      <c r="D211" s="364">
        <f>ROUNDDOWN(IF(D209&gt;0,D209-D210,-D209-D210),2)</f>
        <v>0</v>
      </c>
      <c r="E211" s="103"/>
      <c r="F211" s="364">
        <f>ROUNDDOWN(IF(F209&gt;0,F209-F210,-F209-F210),2)</f>
        <v>0</v>
      </c>
      <c r="H211" s="364">
        <f>ROUNDDOWN(IF(H209&gt;0,H209-H210,-H209-H210),2)</f>
        <v>0</v>
      </c>
    </row>
    <row r="212" spans="1:8" ht="25.2" customHeight="1" x14ac:dyDescent="0.25">
      <c r="A212" s="411" t="s">
        <v>264</v>
      </c>
      <c r="B212" s="186"/>
      <c r="C212" s="88"/>
      <c r="E212" s="103"/>
    </row>
    <row r="213" spans="1:8" ht="25.2" customHeight="1" x14ac:dyDescent="0.25">
      <c r="A213" s="211" t="s">
        <v>265</v>
      </c>
      <c r="B213" s="106">
        <f>B61+B78+B93+B96+B121+B131+B137</f>
        <v>0</v>
      </c>
      <c r="C213" s="88"/>
      <c r="E213" s="103"/>
    </row>
    <row r="214" spans="1:8" ht="25.2" customHeight="1" x14ac:dyDescent="0.25">
      <c r="A214" s="211" t="s">
        <v>266</v>
      </c>
      <c r="B214" s="107">
        <f>B157</f>
        <v>0</v>
      </c>
      <c r="C214" s="88"/>
      <c r="E214" s="103"/>
    </row>
    <row r="215" spans="1:8" ht="25.2" customHeight="1" x14ac:dyDescent="0.25">
      <c r="A215" s="212" t="s">
        <v>233</v>
      </c>
      <c r="B215" s="101">
        <f>ROUNDDOWN(B213-B214,2)</f>
        <v>0</v>
      </c>
      <c r="C215" s="100" t="str">
        <f>IF((B215)=0,"",IF((B215)&lt;&gt;0,"Edellisten tilikausien jäämät on täsmättävä edellisen tilikauden taseen rahoitusasemaan!"))</f>
        <v/>
      </c>
      <c r="E215" s="103"/>
    </row>
    <row r="216" spans="1:8" ht="44.4" customHeight="1" x14ac:dyDescent="0.25">
      <c r="A216" s="52" t="s">
        <v>126</v>
      </c>
      <c r="E216" s="103"/>
    </row>
    <row r="217" spans="1:8" ht="85.95" customHeight="1" x14ac:dyDescent="0.25">
      <c r="A217" s="108"/>
      <c r="B217"/>
      <c r="C217" s="109"/>
      <c r="E217" s="103"/>
    </row>
    <row r="218" spans="1:8" ht="23.4" customHeight="1" x14ac:dyDescent="0.25">
      <c r="A218" s="281" t="s">
        <v>216</v>
      </c>
      <c r="E218" s="103"/>
    </row>
    <row r="219" spans="1:8" ht="54.6" customHeight="1" x14ac:dyDescent="0.25">
      <c r="A219" s="415" t="s">
        <v>217</v>
      </c>
      <c r="B219"/>
      <c r="C219" s="110"/>
      <c r="D219" s="76"/>
      <c r="E219" s="76"/>
    </row>
    <row r="220" spans="1:8" ht="43.2" customHeight="1" x14ac:dyDescent="0.25">
      <c r="A220" s="414" t="s">
        <v>218</v>
      </c>
      <c r="B220"/>
      <c r="C220" s="76"/>
      <c r="E220" s="103"/>
    </row>
    <row r="221" spans="1:8" ht="27.6" x14ac:dyDescent="0.25">
      <c r="A221" s="281" t="s">
        <v>219</v>
      </c>
    </row>
  </sheetData>
  <sheetProtection algorithmName="SHA-512" hashValue="2cC6vlZJXCF70qna8UC/CRU7nMpcD/hRTgy25YDY8+KxXb70ZXK+vHQQo4CHcCRp+ylUJfPjIH0STwHyQQjWZw==" saltValue="5v/sJxcQcRV2EwQZF8YNmg==" spinCount="100000" sheet="1" objects="1" scenarios="1"/>
  <mergeCells count="1">
    <mergeCell ref="C1:G1"/>
  </mergeCells>
  <conditionalFormatting sqref="B3">
    <cfRule type="expression" dxfId="11" priority="4">
      <formula>B3=#REF!</formula>
    </cfRule>
  </conditionalFormatting>
  <conditionalFormatting sqref="D3">
    <cfRule type="expression" dxfId="10" priority="3">
      <formula>D3=#REF!</formula>
    </cfRule>
  </conditionalFormatting>
  <conditionalFormatting sqref="F3">
    <cfRule type="expression" dxfId="9" priority="2">
      <formula>F3=#REF!</formula>
    </cfRule>
  </conditionalFormatting>
  <conditionalFormatting sqref="H3">
    <cfRule type="expression" dxfId="8" priority="1">
      <formula>H3=#REF!</formula>
    </cfRule>
  </conditionalFormatting>
  <dataValidations count="30">
    <dataValidation allowBlank="1" showInputMessage="1" showErrorMessage="1" promptTitle="Ohje" prompt="Luvut otetaan suoraan tuloslaskelmasta. Huomaa lisätä kuluihin myös rahoituskulut. " sqref="D161 F161 H161" xr:uid="{52B10079-90D7-4476-AF34-FFE1611E9035}"/>
    <dataValidation allowBlank="1" showInputMessage="1" showErrorMessage="1" promptTitle="Ohje" prompt="Luvut syötetään suoraan tuloslaskelmasta. Huomaa lisätä tuottoihin myös rahoitustuotot. " sqref="D160 F160 H160" xr:uid="{BA95B1A3-A4A0-4FE7-9B78-6F16A1074A79}"/>
    <dataValidation allowBlank="1" showInputMessage="1" showErrorMessage="1" promptTitle="Vuokravakuudet" prompt="Esitetään pelkästään lainat. Jos vuokravakuudet on kirjattu pitkäaikaisiin velkoihin, esitetään ne muissa rahoitukseen vaikuttavissa tapahtumissa. " sqref="D185 F185 H185" xr:uid="{9916B5F4-C062-4BBC-8D6A-14E5FAB61931}"/>
    <dataValidation allowBlank="1" showInputMessage="1" showErrorMessage="1" promptTitle="Ohje ruutujen vapauttamiseen" prompt="Ruudut ovat kiinnitetty B4-ruudusta, jotta otsikot näkyvät siirryttäessä laskelmalla alaspäin ja sivusuunnassa. Ruudut voi vapauttaa B4-ruudusta seuraavasti: Näytä&gt; Kiinnitä ruudut &gt; Vapauta ruudut." sqref="B4" xr:uid="{D13DE712-DA46-4876-9DA5-6BD281C6550D}"/>
    <dataValidation allowBlank="1" showInputMessage="1" showErrorMessage="1" prompt="Tasausryhmää koskevat tiedot täytetään vain, jos yhteisöllä on tasaus käytössä. Sarakkeen voi poistaa, mikäli sille ei ole tarvetta." sqref="D2" xr:uid="{33DA1163-9BAD-494E-92B2-D44374798AE5}"/>
    <dataValidation allowBlank="1" showInputMessage="1" showErrorMessage="1" promptTitle="Tarkistus" prompt="Tarkista tarvittaessa laskukaava. Suojauksen voi avata salasanalla &quot;ara&quot;. " sqref="H196 B196 D183 D196 F183 F196 H183 B183" xr:uid="{405E9F5D-BBA2-47D3-883E-2DB56A7F5706}"/>
    <dataValidation allowBlank="1" showInputMessage="1" showErrorMessage="1" promptTitle="Ohje" prompt="Luvut syötetään suoraan tilinpäätöksestä. Huomaa lisätä tuottoihin myös rahoitustuotot. " sqref="B160" xr:uid="{BC54B09E-9680-416E-8C8C-A506C5BA9BBE}"/>
    <dataValidation allowBlank="1" showInputMessage="1" showErrorMessage="1" promptTitle="Ohje" prompt="Luvut otetaan suoraan tilinpäätöksestä. Huomaa lisätä kuluihin myös rahoituskulut. " sqref="B161" xr:uid="{E16A5D41-54F0-458F-AEDD-F96DB40770A9}"/>
    <dataValidation allowBlank="1" showInputMessage="1" showErrorMessage="1" promptTitle="Ohje" prompt="OPO:n muutoksia voivat olla esim. osakepääoman muutokset, muutokset eri rahastoissa jne. Tarkista myös, ettei edell.tilikauden ja tilikauden tuloksesta ole suoraan vähennetty osinkoa. Myös osinko on huomioitava laskelmassa. " sqref="B198" xr:uid="{A7DF8B04-759D-483D-B3D4-A5B13183AAEF}"/>
    <dataValidation allowBlank="1" showInputMessage="1" showErrorMessage="1" promptTitle="Vuokran tasaus" prompt="Jos kuluja tasataan, ei yhteisö- ja tasausryhmätason laskelmassa esitetä vuokran tasaus -summaa, koska kulut ovat jaettu kaikille kohteille. " sqref="B45 D45 B58 D58 B75 D75 B90 D90" xr:uid="{4935A38B-5813-4861-94FA-1A217160F5D6}"/>
    <dataValidation allowBlank="1" showInputMessage="1" showErrorMessage="1" promptTitle="Laskukaava" prompt="Muuta laskukaava sen mukaan, onko taseeseen aktivoidut esitetty +merkkisenä vai -merkkisenä. Tässä kaavassa taseeseen aktivoidut on hoito- ja rahoituskuluissa sekä varautumisissa esitetty +merkkisenä. " sqref="B179 F179 D179 H179" xr:uid="{9387041D-05F3-43AB-9355-16B3A1BD7990}"/>
    <dataValidation allowBlank="1" showInputMessage="1" showErrorMessage="1" promptTitle="Ohje" prompt="Syötä luvut! Tarkista myös että muutos näkyy jälkilaskelmalla muuna rahoitukseen vaikuttavana tapahtumana." sqref="B201:B203 D201:D203 F201:F203 H201:H203" xr:uid="{8C418D19-8C99-434C-BC57-70FDF9911857}"/>
    <dataValidation allowBlank="1" showInputMessage="1" showErrorMessage="1" promptTitle="Pakollinen syöttötieto" prompt="Edellisen tilikauden taseen rahoitusasema on esitettävä laskelmassa. Summat otetaan edellisen tilikauden tilinpäätöksestä tai jälkilaskelmasta. " sqref="B154" xr:uid="{FE5CFCFD-1B3B-4FEB-9126-E42687C48C2D}"/>
    <dataValidation allowBlank="1" showInputMessage="1" showErrorMessage="1" promptTitle="Vuokravakuuksien esittäminen" prompt="Vuokravakuudet esitetään  lyhyt.aik.veloissa, jos kirjanpidossa kirjattu lyhytaikaisiin. Jos kirjanpidossa kirjattu pitkäaikaisiin, vakuudet esitetään muissa  rahoitukseen vaikuttavissa tapahtumissa. " sqref="B150 B155" xr:uid="{2614616E-BFAA-4905-B0E0-7BB36A261E3A}"/>
    <dataValidation allowBlank="1" showInputMessage="1" showErrorMessage="1" promptTitle="Laskentaohje" prompt="Muun vuokraustoiminnan tilikauden pitkäaik.vieraspo + lyh.aik. vieras po - edell.tilikauden pitkäaik.vieraspo + lyh.aik. vieras po." sqref="D116 B116 F116 H116" xr:uid="{6EEDE5A5-1A33-4DB3-AAA1-096A6737C39A}"/>
    <dataValidation allowBlank="1" showInputMessage="1" showErrorMessage="1" promptTitle="Saadut avustukset" prompt="Summa sisältää investointeihin saadut avustukset." sqref="D97 B97 F97 H97" xr:uid="{183B5F37-9023-44A6-A6AA-D37F44CC6493}"/>
    <dataValidation allowBlank="1" showInputMessage="1" showErrorMessage="1" promptTitle="Varautumisten tuotot" prompt="Varautumisten tuottoina esitetään summa, joka on todellisuudessa kertynyt vuokrissa varautumisiin. _x000a__x000a_Varautumisiin kerättävät vuokrat on esitettävä myös vuokranmäärityslaskelmassa." sqref="D82 B82 F82 H82" xr:uid="{F416820F-7A38-42F8-9539-2E3D187C46FB}"/>
    <dataValidation allowBlank="1" showInputMessage="1" showErrorMessage="1" promptTitle="Lyhennykset" prompt="Esitetään ainoastaan omakustannusvuokran alaisten kohteiden lyhennykset" sqref="D69 B69 D52 B52 F69 F52 H69 H52" xr:uid="{5B765D36-B035-40E0-8D29-B79BBE2152A6}"/>
    <dataValidation allowBlank="1" showInputMessage="1" showErrorMessage="1" promptTitle="Vuokran tasaus" prompt="Kohdekohtaiset laskelmat: Summa kertoo, miten paljon kohde saa hyvitystä muilta kohteilta (-merkkinen) tai miten paljon kohde maksaa muiden kohteiden kuluja (+merkkinen). " sqref="H75 H90 H45 H58 F58 F75 F90 F45" xr:uid="{5AAB3AA2-2056-4928-AF26-D756574485AD}"/>
    <dataValidation allowBlank="1" showInputMessage="1" showErrorMessage="1" promptTitle="Korjaukset ja aktivoinnit" prompt="Korjaukset esitetään nettosummana +merkkisenä. Jos kuluja on aktivoitu taseeseen, esitetään aktivoidut kulut + merkkisenä alapuolella. (Korjauskulut+aktivoidut kulut = korjauksiin käytetyt rahavarat). Myynnit esitetään -merkkisenä." sqref="D40 B40 D87 B87 F40 F87 H40 H87" xr:uid="{CF160140-863E-452B-BCC2-EA9462EB7FB3}"/>
    <dataValidation allowBlank="1" showInputMessage="1" showErrorMessage="1" promptTitle="Kulujen kirjaus" prompt="Kulut syötetään +merkkisenä." sqref="D27 B27 F27 H27" xr:uid="{C177817F-E612-4C1F-A8BD-532825784833}"/>
    <dataValidation allowBlank="1" showInputMessage="1" showErrorMessage="1" promptTitle="Muut vuokratuotot" prompt="Muista vähentää muihin kuluihin kohdistuneet vuokratuotot (esim. varautumisiin kerätyt), jos niitä ei ole eritelty kirjanpidossa. " sqref="D18 B18 F18 H18" xr:uid="{9E4DB444-A2C6-433E-9668-5CEC98336045}"/>
    <dataValidation allowBlank="1" showInputMessage="1" showErrorMessage="1" prompt="Täytä huoneistoala- ja tilikauden pituus -solu." sqref="C14:C15 C18" xr:uid="{FDDA3230-8131-4F6B-92AF-F0421EBF8450}"/>
    <dataValidation allowBlank="1" showInputMessage="1" showErrorMessage="1" prompt="Täytä huoneistoala- ja tilikauden pituus -solu. " sqref="E14:E15 E18 E64 E82 G18 I14:I15 G14:G15 I18" xr:uid="{CF388238-C8FD-47DA-A258-911970294C38}"/>
    <dataValidation operator="notBetween" showInputMessage="1" showErrorMessage="1" prompt="Lisää tilikauden pituus kuukausina." sqref="A11" xr:uid="{F4DD0D60-7E63-4585-B5F7-DA4329281B4D}"/>
    <dataValidation allowBlank="1" showInputMessage="1" showErrorMessage="1" prompt="Täytä yhteisön tilikausi tähän ruutuun aloituspäivästä lopetuspäivään. Esim. 1.1.-31.12.2020." sqref="A9" xr:uid="{EBDB53FD-E1E7-4D1A-9D01-BB3EC1019656}"/>
    <dataValidation allowBlank="1" showInputMessage="1" showErrorMessage="1" promptTitle="Ohje" prompt="Edellisen tilikauden jälkilaskelmasta &quot;omakust.vuokrauksen investointien rahoitusjäämä tilikauden lopussa&quot;. _x000a__x000a_" sqref="B96 D96 F96 H96" xr:uid="{D20DDF43-D003-4827-B9D0-5C1F232A6A75}"/>
    <dataValidation allowBlank="1" showInputMessage="1" showErrorMessage="1" promptTitle="Vuokravakuudet" prompt="Vuokravakuudet esitetään lyhyaikaisissa veloissa taseen rahoitusasemassa, jos ne ovat kirjattu kirjanpidossa lyh.aikaisiin velkoihin. Jos vuokravakuudet ovat kirjattu pitkäaikaisiin velkoihin, esitetään ne muissa rahoitukseen vaikuttavissa tapahtumissa. " sqref="B185" xr:uid="{6EA21C7F-7E00-4C8C-B3B6-CB50D2326D7E}"/>
    <dataValidation allowBlank="1" showInputMessage="1" showErrorMessage="1" promptTitle="Ohje" prompt="Tässä voi tarkistaa esim. vuokravakuudet, jos ne ovat kirjattu kirjanpidossa pitkäaikaisiin velkoihin ja jälkilaskelmalla muihin rahoitukseen vaikuttaviin tapahtumiin.  " sqref="B207 D207 F207 H207" xr:uid="{B8FAB936-8A6E-4139-94B2-CE9C73D8E3A6}"/>
    <dataValidation allowBlank="1" showInputMessage="1" showErrorMessage="1" promptTitle="Pakollinen syöttötieto" prompt="Laskelmaan on syötettävä edellisen tilikauden jäämät. Ylijäämä esitetään +merkkisenä ja alijäämä -merkkisenä. " sqref="B61 D61 F61 H61" xr:uid="{84CD64C2-7164-47A7-8F96-1C47FF826B21}"/>
  </dataValidations>
  <pageMargins left="0.70866141732283472" right="0.70866141732283472" top="0.74803149606299213" bottom="0.74803149606299213" header="0.31496062992125984" footer="0.31496062992125984"/>
  <pageSetup paperSize="9" scale="77" orientation="landscape" r:id="rId1"/>
  <headerFooter>
    <oddHeader>&amp;C&amp;D</oddHeader>
    <oddFooter>&amp;C&amp;P</oddFooter>
  </headerFooter>
  <rowBreaks count="1" manualBreakCount="1">
    <brk id="157" max="16383" man="1"/>
  </rowBreaks>
  <colBreaks count="2" manualBreakCount="2">
    <brk id="5" max="1048575" man="1"/>
    <brk id="9"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1A20F-D770-4373-8620-DE6B03670EF6}">
  <dimension ref="A1:J221"/>
  <sheetViews>
    <sheetView showGridLines="0" zoomScale="70" zoomScaleNormal="70" workbookViewId="0">
      <selection activeCell="D7" sqref="D7"/>
    </sheetView>
  </sheetViews>
  <sheetFormatPr defaultColWidth="8.7265625" defaultRowHeight="13.8" x14ac:dyDescent="0.25"/>
  <cols>
    <col min="1" max="1" width="55.6328125" style="52" customWidth="1"/>
    <col min="2" max="2" width="28.6328125" style="37" customWidth="1"/>
    <col min="3" max="3" width="9.453125" style="37" customWidth="1"/>
    <col min="4" max="4" width="28.6328125" style="88" customWidth="1"/>
    <col min="5" max="5" width="9.453125" style="36" customWidth="1"/>
    <col min="6" max="6" width="32.36328125" style="1" customWidth="1"/>
    <col min="7" max="7" width="8.7265625" style="5"/>
    <col min="8" max="8" width="32.36328125" style="5" customWidth="1"/>
    <col min="9" max="9" width="8.7265625" style="5"/>
    <col min="10" max="10" width="47.6328125" style="348" customWidth="1"/>
    <col min="11" max="16384" width="8.7265625" style="5"/>
  </cols>
  <sheetData>
    <row r="1" spans="1:10" s="4" customFormat="1" ht="124.5" customHeight="1" thickBot="1" x14ac:dyDescent="0.3">
      <c r="A1" s="182" t="s">
        <v>220</v>
      </c>
      <c r="B1" s="24"/>
      <c r="C1" s="462" t="e" vm="3">
        <v>#VALUE!</v>
      </c>
      <c r="D1" s="462"/>
      <c r="E1" s="462"/>
      <c r="F1" s="462"/>
      <c r="G1" s="462"/>
      <c r="J1" s="377" t="s">
        <v>378</v>
      </c>
    </row>
    <row r="2" spans="1:10" s="225" customFormat="1" ht="65.400000000000006" customHeight="1" thickBot="1" x14ac:dyDescent="0.35">
      <c r="A2" s="236" t="s">
        <v>168</v>
      </c>
      <c r="B2" s="239" t="s">
        <v>173</v>
      </c>
      <c r="C2" s="240"/>
      <c r="D2" s="241" t="s">
        <v>174</v>
      </c>
      <c r="E2" s="242"/>
      <c r="F2" s="243" t="s">
        <v>333</v>
      </c>
      <c r="G2" s="242"/>
      <c r="H2" s="243" t="s">
        <v>333</v>
      </c>
      <c r="I2" s="242"/>
      <c r="J2" s="347"/>
    </row>
    <row r="3" spans="1:10" s="235" customFormat="1" ht="53.4" customHeight="1" thickTop="1" thickBot="1" x14ac:dyDescent="0.3">
      <c r="A3" s="25"/>
      <c r="B3" s="338" t="str">
        <f>IF('Jälkilaskelma 2024'!B3="","",'Jälkilaskelma 2024'!B3)</f>
        <v/>
      </c>
      <c r="C3" s="339"/>
      <c r="D3" s="338" t="str">
        <f>IF('Jälkilaskelma 2024'!D3="","",'Jälkilaskelma 2024'!D3)</f>
        <v/>
      </c>
      <c r="E3" s="339"/>
      <c r="F3" s="338" t="str">
        <f>IF('Jälkilaskelma 2024'!F3="","",'Jälkilaskelma 2024'!F3)</f>
        <v/>
      </c>
      <c r="G3" s="339"/>
      <c r="H3" s="338" t="str">
        <f>IF('Jälkilaskelma 2024'!H3="","",'Jälkilaskelma 2024'!H3)</f>
        <v/>
      </c>
      <c r="I3" s="339"/>
      <c r="J3" s="347"/>
    </row>
    <row r="4" spans="1:10" s="225" customFormat="1" ht="31.2" customHeight="1" thickTop="1" x14ac:dyDescent="0.25">
      <c r="A4" s="237" t="s">
        <v>172</v>
      </c>
      <c r="B4" s="256" t="s">
        <v>99</v>
      </c>
      <c r="C4" s="257"/>
      <c r="D4" s="258" t="s">
        <v>99</v>
      </c>
      <c r="E4" s="259"/>
      <c r="F4" s="260" t="s">
        <v>99</v>
      </c>
      <c r="G4" s="259"/>
      <c r="H4" s="260" t="s">
        <v>99</v>
      </c>
      <c r="I4" s="259"/>
      <c r="J4" s="347"/>
    </row>
    <row r="5" spans="1:10" s="225" customFormat="1" ht="33" customHeight="1" x14ac:dyDescent="0.25">
      <c r="A5" s="25"/>
      <c r="B5" s="244" t="s">
        <v>167</v>
      </c>
      <c r="C5" s="245"/>
      <c r="D5" s="249" t="s">
        <v>167</v>
      </c>
      <c r="E5" s="250"/>
      <c r="F5" s="254" t="s">
        <v>331</v>
      </c>
      <c r="G5" s="250"/>
      <c r="H5" s="254" t="s">
        <v>331</v>
      </c>
      <c r="I5" s="250"/>
      <c r="J5" s="347"/>
    </row>
    <row r="6" spans="1:10" s="225" customFormat="1" ht="32.700000000000003" customHeight="1" x14ac:dyDescent="0.25">
      <c r="A6" s="237" t="s">
        <v>171</v>
      </c>
      <c r="B6" s="21"/>
      <c r="C6" s="306"/>
      <c r="D6" s="226"/>
      <c r="E6" s="307"/>
      <c r="F6" s="8"/>
      <c r="G6" s="307"/>
      <c r="H6" s="8"/>
      <c r="I6" s="307"/>
      <c r="J6" s="347"/>
    </row>
    <row r="7" spans="1:10" s="225" customFormat="1" ht="31.95" customHeight="1" thickBot="1" x14ac:dyDescent="0.3">
      <c r="A7" s="26"/>
      <c r="B7" s="248" t="s">
        <v>175</v>
      </c>
      <c r="C7" s="246"/>
      <c r="D7" s="253" t="s">
        <v>175</v>
      </c>
      <c r="E7" s="251"/>
      <c r="F7" s="255" t="s">
        <v>175</v>
      </c>
      <c r="G7" s="251"/>
      <c r="H7" s="255" t="s">
        <v>175</v>
      </c>
      <c r="I7" s="251"/>
      <c r="J7" s="347"/>
    </row>
    <row r="8" spans="1:10" s="225" customFormat="1" ht="32.700000000000003" customHeight="1" thickBot="1" x14ac:dyDescent="0.3">
      <c r="A8" s="237" t="s">
        <v>169</v>
      </c>
      <c r="B8" s="22"/>
      <c r="C8" s="247"/>
      <c r="D8" s="19"/>
      <c r="E8" s="252"/>
      <c r="F8" s="227"/>
      <c r="G8" s="252"/>
      <c r="H8" s="227"/>
      <c r="I8" s="252"/>
      <c r="J8" s="347"/>
    </row>
    <row r="9" spans="1:10" s="225" customFormat="1" ht="31.5" customHeight="1" x14ac:dyDescent="0.25">
      <c r="A9" s="27"/>
      <c r="B9" s="198" t="s">
        <v>100</v>
      </c>
      <c r="C9" s="28"/>
      <c r="D9" s="199" t="s">
        <v>100</v>
      </c>
      <c r="E9" s="29"/>
      <c r="F9" s="228" t="s">
        <v>100</v>
      </c>
      <c r="G9" s="29"/>
      <c r="H9" s="228" t="s">
        <v>100</v>
      </c>
      <c r="I9" s="29"/>
      <c r="J9" s="347"/>
    </row>
    <row r="10" spans="1:10" s="225" customFormat="1" ht="33" customHeight="1" thickBot="1" x14ac:dyDescent="0.3">
      <c r="A10" s="238" t="s">
        <v>170</v>
      </c>
      <c r="B10" s="30" t="s">
        <v>167</v>
      </c>
      <c r="C10" s="229"/>
      <c r="D10" s="31" t="s">
        <v>167</v>
      </c>
      <c r="E10" s="230"/>
      <c r="F10" s="31" t="s">
        <v>167</v>
      </c>
      <c r="G10" s="230"/>
      <c r="H10" s="31" t="s">
        <v>167</v>
      </c>
      <c r="I10" s="230"/>
      <c r="J10" s="347"/>
    </row>
    <row r="11" spans="1:10" s="225" customFormat="1" ht="32.700000000000003" customHeight="1" thickBot="1" x14ac:dyDescent="0.3">
      <c r="A11" s="32" t="str">
        <f>IF('Jälkilaskelma 2024'!A11="","",'Jälkilaskelma 2024'!A11)</f>
        <v/>
      </c>
      <c r="B11" s="23"/>
      <c r="C11" s="33"/>
      <c r="D11" s="20"/>
      <c r="E11" s="34"/>
      <c r="F11" s="231"/>
      <c r="G11" s="34"/>
      <c r="H11" s="231"/>
      <c r="I11" s="34"/>
      <c r="J11" s="347"/>
    </row>
    <row r="12" spans="1:10" s="6" customFormat="1" ht="85.95" customHeight="1" x14ac:dyDescent="0.25">
      <c r="A12" s="429" t="s">
        <v>269</v>
      </c>
      <c r="B12"/>
      <c r="C12" s="35"/>
      <c r="D12" s="35"/>
      <c r="E12" s="36"/>
      <c r="F12" s="3"/>
      <c r="J12" s="345"/>
    </row>
    <row r="13" spans="1:10" s="6" customFormat="1" ht="80.400000000000006" customHeight="1" thickBot="1" x14ac:dyDescent="0.35">
      <c r="A13" s="201" t="s">
        <v>84</v>
      </c>
      <c r="B13" s="234" t="str">
        <f>IF(B3="","",(B3))</f>
        <v/>
      </c>
      <c r="C13" s="200" t="s">
        <v>268</v>
      </c>
      <c r="D13" s="234" t="str">
        <f>IF(D3="","",(D3))</f>
        <v/>
      </c>
      <c r="E13" s="200" t="s">
        <v>268</v>
      </c>
      <c r="F13" s="234" t="str">
        <f>IF(F3="","",(F3))</f>
        <v/>
      </c>
      <c r="G13" s="200" t="s">
        <v>268</v>
      </c>
      <c r="H13" s="234" t="str">
        <f>IF(H3="","",(H3))</f>
        <v/>
      </c>
      <c r="I13" s="200" t="s">
        <v>268</v>
      </c>
      <c r="J13" s="345"/>
    </row>
    <row r="14" spans="1:10" s="9" customFormat="1" ht="33" customHeight="1" thickTop="1" x14ac:dyDescent="0.25">
      <c r="A14" s="137" t="s">
        <v>178</v>
      </c>
      <c r="B14" s="49"/>
      <c r="C14" s="39" t="str">
        <f>IF(B14="","",IF(B14=0,"",(B14/B$6/$A$11)))</f>
        <v/>
      </c>
      <c r="D14" s="49"/>
      <c r="E14" s="40" t="str">
        <f>IF(D14="","",IF(D14=0,"",(D14/D$6/$A$11)))</f>
        <v/>
      </c>
      <c r="F14" s="49"/>
      <c r="G14" s="40" t="str">
        <f>IF(F14="","",IF(F14=0,"",(F14/F$6/$A$11)))</f>
        <v/>
      </c>
      <c r="H14" s="49"/>
      <c r="I14" s="40" t="str">
        <f>IF(H14="","",IF(H14=0,"",(H14/H$6/$A$11)))</f>
        <v/>
      </c>
      <c r="J14" s="348"/>
    </row>
    <row r="15" spans="1:10" s="9" customFormat="1" ht="38.4" customHeight="1" x14ac:dyDescent="0.25">
      <c r="A15" s="416" t="s">
        <v>179</v>
      </c>
      <c r="B15" s="40">
        <f>B18+B19+B64+B82</f>
        <v>0</v>
      </c>
      <c r="C15" s="39" t="str">
        <f>IF(B15="","",IF(B15=0,"",(B15/B$6/$A$11)))</f>
        <v/>
      </c>
      <c r="D15" s="40">
        <f>D18+D19+D64+D82</f>
        <v>0</v>
      </c>
      <c r="E15" s="40" t="str">
        <f t="shared" ref="E15:E62" si="0">IF(D15="","",IF(D15=0,"",(D15/D$6/$A$11)))</f>
        <v/>
      </c>
      <c r="F15" s="40">
        <f>F18+F19+F64+F82</f>
        <v>0</v>
      </c>
      <c r="G15" s="40" t="str">
        <f t="shared" ref="G15:G62" si="1">IF(F15="","",IF(F15=0,"",(F15/F$6/$A$11)))</f>
        <v/>
      </c>
      <c r="H15" s="40">
        <f>H18+H19+H64+H82</f>
        <v>0</v>
      </c>
      <c r="I15" s="40" t="str">
        <f t="shared" ref="I15:I62" si="2">IF(H15="","",IF(H15=0,"",(H15/H$6/$A$11)))</f>
        <v/>
      </c>
      <c r="J15" s="348"/>
    </row>
    <row r="16" spans="1:10" s="9" customFormat="1" ht="25.2" customHeight="1" x14ac:dyDescent="0.25">
      <c r="A16" s="138" t="s">
        <v>180</v>
      </c>
      <c r="B16" s="42" t="e">
        <f>B15/B14</f>
        <v>#DIV/0!</v>
      </c>
      <c r="C16" s="43"/>
      <c r="D16" s="42" t="e">
        <f>D15/D14</f>
        <v>#DIV/0!</v>
      </c>
      <c r="E16" s="43"/>
      <c r="F16" s="42" t="e">
        <f>F15/F14</f>
        <v>#DIV/0!</v>
      </c>
      <c r="G16"/>
      <c r="H16" s="42" t="e">
        <f>H15/H14</f>
        <v>#DIV/0!</v>
      </c>
      <c r="I16"/>
      <c r="J16" s="348"/>
    </row>
    <row r="17" spans="1:10" s="9" customFormat="1" ht="45.6" customHeight="1" thickBot="1" x14ac:dyDescent="0.35">
      <c r="A17" s="142" t="s">
        <v>379</v>
      </c>
      <c r="B17" s="44"/>
      <c r="C17" s="44"/>
      <c r="D17" s="44"/>
      <c r="E17" s="44"/>
      <c r="F17" s="44"/>
      <c r="G17" s="44"/>
      <c r="H17" s="44"/>
      <c r="I17" s="44"/>
      <c r="J17" s="349"/>
    </row>
    <row r="18" spans="1:10" s="9" customFormat="1" ht="25.2" customHeight="1" thickTop="1" x14ac:dyDescent="0.25">
      <c r="A18" s="272" t="s">
        <v>128</v>
      </c>
      <c r="B18" s="46"/>
      <c r="C18" s="39" t="str">
        <f>IF(B18="","",IF(B18=0,"",(B18/B$6/$A$11)))</f>
        <v/>
      </c>
      <c r="D18" s="46"/>
      <c r="E18" s="40" t="str">
        <f t="shared" si="0"/>
        <v/>
      </c>
      <c r="F18" s="46"/>
      <c r="G18" s="40" t="str">
        <f t="shared" si="1"/>
        <v/>
      </c>
      <c r="H18" s="46"/>
      <c r="I18" s="40" t="str">
        <f t="shared" si="2"/>
        <v/>
      </c>
      <c r="J18" s="348"/>
    </row>
    <row r="19" spans="1:10" s="9" customFormat="1" ht="25.2" customHeight="1" x14ac:dyDescent="0.25">
      <c r="A19" s="204" t="s">
        <v>21</v>
      </c>
      <c r="B19" s="49"/>
      <c r="C19" s="39" t="str">
        <f t="shared" ref="C19:C59" si="3">IF(B19="","",IF(B19=0,"",(B19/B$6/$A$11)))</f>
        <v/>
      </c>
      <c r="D19" s="49"/>
      <c r="E19" s="50" t="str">
        <f t="shared" si="0"/>
        <v/>
      </c>
      <c r="F19" s="49"/>
      <c r="G19" s="50" t="str">
        <f t="shared" si="1"/>
        <v/>
      </c>
      <c r="H19" s="49"/>
      <c r="I19" s="50" t="str">
        <f t="shared" si="2"/>
        <v/>
      </c>
      <c r="J19" s="348"/>
    </row>
    <row r="20" spans="1:10" s="9" customFormat="1" ht="25.2" customHeight="1" x14ac:dyDescent="0.25">
      <c r="A20" s="204" t="s">
        <v>13</v>
      </c>
      <c r="B20" s="49"/>
      <c r="C20" s="39" t="str">
        <f t="shared" si="3"/>
        <v/>
      </c>
      <c r="D20" s="49"/>
      <c r="E20" s="50" t="str">
        <f t="shared" si="0"/>
        <v/>
      </c>
      <c r="F20" s="49"/>
      <c r="G20" s="50" t="str">
        <f t="shared" si="1"/>
        <v/>
      </c>
      <c r="H20" s="49"/>
      <c r="I20" s="50" t="str">
        <f t="shared" si="2"/>
        <v/>
      </c>
      <c r="J20" s="348"/>
    </row>
    <row r="21" spans="1:10" s="9" customFormat="1" ht="25.2" customHeight="1" x14ac:dyDescent="0.25">
      <c r="A21" s="204" t="s">
        <v>0</v>
      </c>
      <c r="B21" s="49"/>
      <c r="C21" s="39" t="str">
        <f t="shared" si="3"/>
        <v/>
      </c>
      <c r="D21" s="49"/>
      <c r="E21" s="40" t="str">
        <f t="shared" si="0"/>
        <v/>
      </c>
      <c r="F21" s="49"/>
      <c r="G21" s="40" t="str">
        <f t="shared" si="1"/>
        <v/>
      </c>
      <c r="H21" s="49"/>
      <c r="I21" s="40" t="str">
        <f t="shared" si="2"/>
        <v/>
      </c>
      <c r="J21" s="348"/>
    </row>
    <row r="22" spans="1:10" ht="27.6" customHeight="1" x14ac:dyDescent="0.25">
      <c r="A22" s="378" t="s">
        <v>181</v>
      </c>
      <c r="B22"/>
      <c r="C22"/>
      <c r="D22"/>
      <c r="E22"/>
      <c r="F22"/>
      <c r="G22"/>
      <c r="H22"/>
      <c r="I22"/>
      <c r="J22" s="350"/>
    </row>
    <row r="23" spans="1:10" s="9" customFormat="1" ht="25.2" customHeight="1" x14ac:dyDescent="0.25">
      <c r="A23" s="204" t="s">
        <v>32</v>
      </c>
      <c r="B23" s="49"/>
      <c r="C23" s="39" t="str">
        <f t="shared" si="3"/>
        <v/>
      </c>
      <c r="D23" s="49"/>
      <c r="E23" s="50" t="str">
        <f t="shared" si="0"/>
        <v/>
      </c>
      <c r="F23" s="49"/>
      <c r="G23" s="50" t="str">
        <f t="shared" si="1"/>
        <v/>
      </c>
      <c r="H23" s="49"/>
      <c r="I23" s="50" t="str">
        <f t="shared" si="2"/>
        <v/>
      </c>
      <c r="J23" s="349"/>
    </row>
    <row r="24" spans="1:10" s="9" customFormat="1" ht="25.2" customHeight="1" x14ac:dyDescent="0.25">
      <c r="A24" s="151" t="s">
        <v>11</v>
      </c>
      <c r="B24" s="46"/>
      <c r="C24" s="39" t="str">
        <f t="shared" si="3"/>
        <v/>
      </c>
      <c r="D24" s="46"/>
      <c r="E24" s="50" t="str">
        <f t="shared" si="0"/>
        <v/>
      </c>
      <c r="F24" s="46"/>
      <c r="G24" s="50" t="str">
        <f t="shared" si="1"/>
        <v/>
      </c>
      <c r="H24" s="46"/>
      <c r="I24" s="50" t="str">
        <f t="shared" si="2"/>
        <v/>
      </c>
      <c r="J24" s="350"/>
    </row>
    <row r="25" spans="1:10" s="9" customFormat="1" ht="25.2" customHeight="1" x14ac:dyDescent="0.25">
      <c r="A25" s="385" t="s">
        <v>116</v>
      </c>
      <c r="B25" s="58">
        <f>SUM(B18:B24)</f>
        <v>0</v>
      </c>
      <c r="C25" s="39" t="str">
        <f t="shared" si="3"/>
        <v/>
      </c>
      <c r="D25" s="58">
        <f>SUM(D18:D24)</f>
        <v>0</v>
      </c>
      <c r="E25" s="40" t="str">
        <f t="shared" si="0"/>
        <v/>
      </c>
      <c r="F25" s="58">
        <f>SUM(F18:F24)</f>
        <v>0</v>
      </c>
      <c r="G25" s="40" t="str">
        <f t="shared" si="1"/>
        <v/>
      </c>
      <c r="H25" s="58">
        <f>SUM(H18:H24)</f>
        <v>0</v>
      </c>
      <c r="I25" s="40" t="str">
        <f t="shared" si="2"/>
        <v/>
      </c>
      <c r="J25" s="348"/>
    </row>
    <row r="26" spans="1:10" s="9" customFormat="1" ht="25.2" customHeight="1" x14ac:dyDescent="0.3">
      <c r="A26" s="382" t="s">
        <v>14</v>
      </c>
      <c r="B26"/>
      <c r="C26"/>
      <c r="D26"/>
      <c r="E26"/>
      <c r="F26"/>
      <c r="G26"/>
      <c r="H26"/>
      <c r="I26"/>
      <c r="J26" s="348"/>
    </row>
    <row r="27" spans="1:10" s="9" customFormat="1" ht="25.2" customHeight="1" x14ac:dyDescent="0.25">
      <c r="A27" s="204" t="s">
        <v>182</v>
      </c>
      <c r="B27" s="49"/>
      <c r="C27" s="39" t="str">
        <f t="shared" si="3"/>
        <v/>
      </c>
      <c r="D27" s="49"/>
      <c r="E27" s="50" t="str">
        <f t="shared" si="0"/>
        <v/>
      </c>
      <c r="F27" s="49"/>
      <c r="G27" s="50" t="str">
        <f t="shared" si="1"/>
        <v/>
      </c>
      <c r="H27" s="49"/>
      <c r="I27" s="50" t="str">
        <f t="shared" si="2"/>
        <v/>
      </c>
      <c r="J27" s="348"/>
    </row>
    <row r="28" spans="1:10" s="9" customFormat="1" ht="25.2" customHeight="1" x14ac:dyDescent="0.25">
      <c r="A28" s="204" t="s">
        <v>18</v>
      </c>
      <c r="B28" s="49"/>
      <c r="C28" s="39" t="str">
        <f t="shared" si="3"/>
        <v/>
      </c>
      <c r="D28" s="49"/>
      <c r="E28" s="50" t="str">
        <f t="shared" si="0"/>
        <v/>
      </c>
      <c r="F28" s="49"/>
      <c r="G28" s="50" t="str">
        <f t="shared" si="1"/>
        <v/>
      </c>
      <c r="H28" s="49"/>
      <c r="I28" s="50" t="str">
        <f t="shared" si="2"/>
        <v/>
      </c>
      <c r="J28" s="348"/>
    </row>
    <row r="29" spans="1:10" s="9" customFormat="1" ht="25.2" customHeight="1" x14ac:dyDescent="0.25">
      <c r="A29" s="204" t="s">
        <v>1</v>
      </c>
      <c r="B29" s="49"/>
      <c r="C29" s="39" t="str">
        <f t="shared" si="3"/>
        <v/>
      </c>
      <c r="D29" s="49"/>
      <c r="E29" s="50" t="str">
        <f t="shared" si="0"/>
        <v/>
      </c>
      <c r="F29" s="49"/>
      <c r="G29" s="50" t="str">
        <f t="shared" si="1"/>
        <v/>
      </c>
      <c r="H29" s="49"/>
      <c r="I29" s="50" t="str">
        <f t="shared" si="2"/>
        <v/>
      </c>
      <c r="J29" s="348"/>
    </row>
    <row r="30" spans="1:10" s="9" customFormat="1" ht="25.2" customHeight="1" x14ac:dyDescent="0.25">
      <c r="A30" s="204" t="s">
        <v>2</v>
      </c>
      <c r="B30" s="49"/>
      <c r="C30" s="39" t="str">
        <f t="shared" si="3"/>
        <v/>
      </c>
      <c r="D30" s="49"/>
      <c r="E30" s="50" t="str">
        <f t="shared" si="0"/>
        <v/>
      </c>
      <c r="F30" s="49"/>
      <c r="G30" s="50" t="str">
        <f t="shared" si="1"/>
        <v/>
      </c>
      <c r="H30" s="49"/>
      <c r="I30" s="50" t="str">
        <f t="shared" si="2"/>
        <v/>
      </c>
      <c r="J30" s="348"/>
    </row>
    <row r="31" spans="1:10" s="9" customFormat="1" ht="25.2" customHeight="1" x14ac:dyDescent="0.25">
      <c r="A31" s="204" t="s">
        <v>3</v>
      </c>
      <c r="B31" s="49"/>
      <c r="C31" s="39" t="str">
        <f t="shared" si="3"/>
        <v/>
      </c>
      <c r="D31" s="49"/>
      <c r="E31" s="50" t="str">
        <f t="shared" si="0"/>
        <v/>
      </c>
      <c r="F31" s="49"/>
      <c r="G31" s="50" t="str">
        <f t="shared" si="1"/>
        <v/>
      </c>
      <c r="H31" s="49"/>
      <c r="I31" s="50" t="str">
        <f t="shared" si="2"/>
        <v/>
      </c>
      <c r="J31" s="348"/>
    </row>
    <row r="32" spans="1:10" s="9" customFormat="1" ht="25.2" customHeight="1" x14ac:dyDescent="0.25">
      <c r="A32" s="204" t="s">
        <v>4</v>
      </c>
      <c r="B32" s="49"/>
      <c r="C32" s="39" t="str">
        <f t="shared" si="3"/>
        <v/>
      </c>
      <c r="D32" s="49"/>
      <c r="E32" s="50" t="str">
        <f t="shared" si="0"/>
        <v/>
      </c>
      <c r="F32" s="49"/>
      <c r="G32" s="50" t="str">
        <f t="shared" si="1"/>
        <v/>
      </c>
      <c r="H32" s="49"/>
      <c r="I32" s="50" t="str">
        <f t="shared" si="2"/>
        <v/>
      </c>
      <c r="J32" s="348"/>
    </row>
    <row r="33" spans="1:10" s="9" customFormat="1" ht="25.2" customHeight="1" x14ac:dyDescent="0.25">
      <c r="A33" s="204" t="s">
        <v>5</v>
      </c>
      <c r="B33" s="49"/>
      <c r="C33" s="39" t="str">
        <f t="shared" si="3"/>
        <v/>
      </c>
      <c r="D33" s="49"/>
      <c r="E33" s="50" t="str">
        <f t="shared" si="0"/>
        <v/>
      </c>
      <c r="F33" s="49"/>
      <c r="G33" s="50" t="str">
        <f t="shared" si="1"/>
        <v/>
      </c>
      <c r="H33" s="49"/>
      <c r="I33" s="50" t="str">
        <f t="shared" si="2"/>
        <v/>
      </c>
      <c r="J33" s="348"/>
    </row>
    <row r="34" spans="1:10" s="9" customFormat="1" ht="25.2" customHeight="1" x14ac:dyDescent="0.25">
      <c r="A34" s="204" t="s">
        <v>6</v>
      </c>
      <c r="B34" s="49"/>
      <c r="C34" s="39" t="str">
        <f t="shared" si="3"/>
        <v/>
      </c>
      <c r="D34" s="49"/>
      <c r="E34" s="50" t="str">
        <f t="shared" si="0"/>
        <v/>
      </c>
      <c r="F34" s="49"/>
      <c r="G34" s="50" t="str">
        <f t="shared" si="1"/>
        <v/>
      </c>
      <c r="H34" s="49"/>
      <c r="I34" s="50" t="str">
        <f t="shared" si="2"/>
        <v/>
      </c>
      <c r="J34" s="348"/>
    </row>
    <row r="35" spans="1:10" s="9" customFormat="1" ht="25.2" customHeight="1" x14ac:dyDescent="0.25">
      <c r="A35" s="204" t="s">
        <v>7</v>
      </c>
      <c r="B35" s="49"/>
      <c r="C35" s="39" t="str">
        <f t="shared" si="3"/>
        <v/>
      </c>
      <c r="D35" s="49"/>
      <c r="E35" s="50" t="str">
        <f t="shared" si="0"/>
        <v/>
      </c>
      <c r="F35" s="49"/>
      <c r="G35" s="50" t="str">
        <f t="shared" si="1"/>
        <v/>
      </c>
      <c r="H35" s="49"/>
      <c r="I35" s="50" t="str">
        <f t="shared" si="2"/>
        <v/>
      </c>
      <c r="J35" s="348"/>
    </row>
    <row r="36" spans="1:10" s="9" customFormat="1" ht="25.2" customHeight="1" x14ac:dyDescent="0.25">
      <c r="A36" s="204" t="s">
        <v>8</v>
      </c>
      <c r="B36" s="49"/>
      <c r="C36" s="39" t="str">
        <f t="shared" si="3"/>
        <v/>
      </c>
      <c r="D36" s="49"/>
      <c r="E36" s="50" t="str">
        <f t="shared" si="0"/>
        <v/>
      </c>
      <c r="F36" s="49"/>
      <c r="G36" s="50" t="str">
        <f t="shared" si="1"/>
        <v/>
      </c>
      <c r="H36" s="49"/>
      <c r="I36" s="50" t="str">
        <f t="shared" si="2"/>
        <v/>
      </c>
      <c r="J36" s="348"/>
    </row>
    <row r="37" spans="1:10" s="9" customFormat="1" ht="25.2" customHeight="1" x14ac:dyDescent="0.25">
      <c r="A37" s="204" t="s">
        <v>9</v>
      </c>
      <c r="B37" s="49"/>
      <c r="C37" s="39" t="str">
        <f t="shared" si="3"/>
        <v/>
      </c>
      <c r="D37" s="49"/>
      <c r="E37" s="50" t="str">
        <f t="shared" si="0"/>
        <v/>
      </c>
      <c r="F37" s="49"/>
      <c r="G37" s="50" t="str">
        <f t="shared" si="1"/>
        <v/>
      </c>
      <c r="H37" s="49"/>
      <c r="I37" s="50" t="str">
        <f t="shared" si="2"/>
        <v/>
      </c>
      <c r="J37" s="348"/>
    </row>
    <row r="38" spans="1:10" s="9" customFormat="1" ht="25.2" customHeight="1" x14ac:dyDescent="0.25">
      <c r="A38" s="204" t="s">
        <v>28</v>
      </c>
      <c r="B38" s="49"/>
      <c r="C38" s="39" t="str">
        <f t="shared" si="3"/>
        <v/>
      </c>
      <c r="D38" s="49"/>
      <c r="E38" s="50" t="str">
        <f t="shared" si="0"/>
        <v/>
      </c>
      <c r="F38" s="49"/>
      <c r="G38" s="50" t="str">
        <f t="shared" si="1"/>
        <v/>
      </c>
      <c r="H38" s="49"/>
      <c r="I38" s="50" t="str">
        <f t="shared" si="2"/>
        <v/>
      </c>
      <c r="J38" s="348"/>
    </row>
    <row r="39" spans="1:10" s="9" customFormat="1" ht="25.2" customHeight="1" x14ac:dyDescent="0.25">
      <c r="A39" s="204" t="s">
        <v>10</v>
      </c>
      <c r="B39" s="49"/>
      <c r="C39" s="39" t="str">
        <f t="shared" si="3"/>
        <v/>
      </c>
      <c r="D39" s="49"/>
      <c r="E39" s="50" t="str">
        <f t="shared" si="0"/>
        <v/>
      </c>
      <c r="F39" s="49"/>
      <c r="G39" s="50" t="str">
        <f t="shared" si="1"/>
        <v/>
      </c>
      <c r="H39" s="49"/>
      <c r="I39" s="50" t="str">
        <f t="shared" si="2"/>
        <v/>
      </c>
      <c r="J39" s="348"/>
    </row>
    <row r="40" spans="1:10" s="9" customFormat="1" ht="25.2" customHeight="1" x14ac:dyDescent="0.25">
      <c r="A40" s="204" t="s">
        <v>19</v>
      </c>
      <c r="B40" s="49"/>
      <c r="C40" s="39" t="str">
        <f t="shared" si="3"/>
        <v/>
      </c>
      <c r="D40" s="49"/>
      <c r="E40" s="50" t="str">
        <f t="shared" si="0"/>
        <v/>
      </c>
      <c r="F40" s="49"/>
      <c r="G40" s="50" t="str">
        <f t="shared" si="1"/>
        <v/>
      </c>
      <c r="H40" s="49"/>
      <c r="I40" s="50" t="str">
        <f t="shared" si="2"/>
        <v/>
      </c>
      <c r="J40" s="348"/>
    </row>
    <row r="41" spans="1:10" s="9" customFormat="1" ht="25.2" customHeight="1" x14ac:dyDescent="0.25">
      <c r="A41" s="204" t="s">
        <v>183</v>
      </c>
      <c r="B41" s="49"/>
      <c r="C41" s="39" t="str">
        <f t="shared" si="3"/>
        <v/>
      </c>
      <c r="D41" s="49"/>
      <c r="E41" s="50" t="str">
        <f t="shared" si="0"/>
        <v/>
      </c>
      <c r="F41" s="49"/>
      <c r="G41" s="50" t="str">
        <f t="shared" si="1"/>
        <v/>
      </c>
      <c r="H41" s="49"/>
      <c r="I41" s="50" t="str">
        <f t="shared" si="2"/>
        <v/>
      </c>
      <c r="J41" s="348"/>
    </row>
    <row r="42" spans="1:10" s="9" customFormat="1" ht="30.6" customHeight="1" x14ac:dyDescent="0.25">
      <c r="A42" s="204" t="s">
        <v>26</v>
      </c>
      <c r="B42" s="49"/>
      <c r="C42" s="39" t="str">
        <f t="shared" si="3"/>
        <v/>
      </c>
      <c r="D42" s="49"/>
      <c r="E42" s="50" t="str">
        <f t="shared" si="0"/>
        <v/>
      </c>
      <c r="F42" s="49"/>
      <c r="G42" s="50" t="str">
        <f t="shared" si="1"/>
        <v/>
      </c>
      <c r="H42" s="49"/>
      <c r="I42" s="50" t="str">
        <f t="shared" si="2"/>
        <v/>
      </c>
      <c r="J42" s="348"/>
    </row>
    <row r="43" spans="1:10" s="11" customFormat="1" ht="25.2" customHeight="1" x14ac:dyDescent="0.25">
      <c r="A43" s="204" t="s">
        <v>33</v>
      </c>
      <c r="B43" s="49"/>
      <c r="C43" s="39" t="str">
        <f t="shared" si="3"/>
        <v/>
      </c>
      <c r="D43" s="49"/>
      <c r="E43" s="50" t="str">
        <f t="shared" si="0"/>
        <v/>
      </c>
      <c r="F43" s="49"/>
      <c r="G43" s="50" t="str">
        <f t="shared" si="1"/>
        <v/>
      </c>
      <c r="H43" s="49"/>
      <c r="I43" s="50" t="str">
        <f t="shared" si="2"/>
        <v/>
      </c>
      <c r="J43" s="351"/>
    </row>
    <row r="44" spans="1:10" ht="29.4" customHeight="1" x14ac:dyDescent="0.25">
      <c r="A44" s="274" t="s">
        <v>12</v>
      </c>
      <c r="B44" s="49"/>
      <c r="C44" s="39" t="str">
        <f t="shared" si="3"/>
        <v/>
      </c>
      <c r="D44" s="51"/>
      <c r="E44" s="50" t="str">
        <f t="shared" si="0"/>
        <v/>
      </c>
      <c r="F44" s="51"/>
      <c r="G44" s="50" t="str">
        <f t="shared" si="1"/>
        <v/>
      </c>
      <c r="H44" s="51"/>
      <c r="I44" s="50" t="str">
        <f t="shared" si="2"/>
        <v/>
      </c>
    </row>
    <row r="45" spans="1:10" s="9" customFormat="1" ht="19.2" customHeight="1" x14ac:dyDescent="0.25">
      <c r="A45" s="278"/>
      <c r="B45" s="75"/>
      <c r="C45" s="39" t="str">
        <f t="shared" si="3"/>
        <v/>
      </c>
      <c r="D45" s="75"/>
      <c r="E45" s="40" t="str">
        <f t="shared" si="0"/>
        <v/>
      </c>
      <c r="F45" s="75"/>
      <c r="G45" s="40" t="str">
        <f t="shared" si="1"/>
        <v/>
      </c>
      <c r="H45" s="75"/>
      <c r="I45" s="40" t="str">
        <f t="shared" si="2"/>
        <v/>
      </c>
      <c r="J45" s="348"/>
    </row>
    <row r="46" spans="1:10" s="9" customFormat="1" ht="25.2" customHeight="1" x14ac:dyDescent="0.25">
      <c r="A46" s="386" t="s">
        <v>118</v>
      </c>
      <c r="B46" s="277">
        <f>SUM(B27:B45)</f>
        <v>0</v>
      </c>
      <c r="C46" s="39" t="str">
        <f t="shared" si="3"/>
        <v/>
      </c>
      <c r="D46" s="277">
        <f>SUM(D27:D45)</f>
        <v>0</v>
      </c>
      <c r="E46" s="47" t="str">
        <f t="shared" si="0"/>
        <v/>
      </c>
      <c r="F46" s="277">
        <f>SUM(F27:F45)</f>
        <v>0</v>
      </c>
      <c r="G46" s="47" t="str">
        <f t="shared" si="1"/>
        <v/>
      </c>
      <c r="H46" s="277">
        <f>SUM(H27:H45)</f>
        <v>0</v>
      </c>
      <c r="I46" s="47" t="str">
        <f t="shared" si="2"/>
        <v/>
      </c>
      <c r="J46" s="348"/>
    </row>
    <row r="47" spans="1:10" ht="48.6" customHeight="1" x14ac:dyDescent="0.3">
      <c r="A47" s="388" t="s">
        <v>31</v>
      </c>
      <c r="B47"/>
      <c r="C47"/>
      <c r="D47"/>
      <c r="E47"/>
      <c r="F47"/>
      <c r="G47"/>
      <c r="H47"/>
      <c r="I47"/>
    </row>
    <row r="48" spans="1:10" s="9" customFormat="1" ht="25.2" customHeight="1" x14ac:dyDescent="0.25">
      <c r="A48" s="275" t="s">
        <v>16</v>
      </c>
      <c r="B48" s="49"/>
      <c r="C48" s="39" t="str">
        <f t="shared" si="3"/>
        <v/>
      </c>
      <c r="D48" s="49"/>
      <c r="E48" s="50" t="str">
        <f t="shared" si="0"/>
        <v/>
      </c>
      <c r="F48" s="49"/>
      <c r="G48" s="50" t="str">
        <f t="shared" si="1"/>
        <v/>
      </c>
      <c r="H48" s="49"/>
      <c r="I48" s="50" t="str">
        <f t="shared" si="2"/>
        <v/>
      </c>
      <c r="J48" s="348"/>
    </row>
    <row r="49" spans="1:10" s="9" customFormat="1" ht="30.6" customHeight="1" x14ac:dyDescent="0.25">
      <c r="A49" s="386" t="s">
        <v>119</v>
      </c>
      <c r="B49" s="64">
        <f>SUM(B48:B48)</f>
        <v>0</v>
      </c>
      <c r="C49" s="39" t="str">
        <f t="shared" si="3"/>
        <v/>
      </c>
      <c r="D49" s="64">
        <f>SUM(D48:D48)</f>
        <v>0</v>
      </c>
      <c r="E49" s="40" t="str">
        <f t="shared" si="0"/>
        <v/>
      </c>
      <c r="F49" s="64">
        <f>SUM(F48:F48)</f>
        <v>0</v>
      </c>
      <c r="G49" s="40" t="str">
        <f t="shared" si="1"/>
        <v/>
      </c>
      <c r="H49" s="64">
        <f>SUM(H48:H48)</f>
        <v>0</v>
      </c>
      <c r="I49" s="40" t="str">
        <f t="shared" si="2"/>
        <v/>
      </c>
      <c r="J49" s="348"/>
    </row>
    <row r="50" spans="1:10" s="9" customFormat="1" ht="25.2" customHeight="1" x14ac:dyDescent="0.3">
      <c r="A50" s="392" t="s">
        <v>17</v>
      </c>
      <c r="B50"/>
      <c r="C50"/>
      <c r="D50"/>
      <c r="E50"/>
      <c r="F50"/>
      <c r="G50"/>
      <c r="H50"/>
      <c r="I50"/>
      <c r="J50" s="348"/>
    </row>
    <row r="51" spans="1:10" s="9" customFormat="1" ht="25.2" customHeight="1" x14ac:dyDescent="0.25">
      <c r="A51" s="204" t="s">
        <v>184</v>
      </c>
      <c r="B51" s="49"/>
      <c r="C51" s="39" t="str">
        <f t="shared" si="3"/>
        <v/>
      </c>
      <c r="D51" s="49"/>
      <c r="E51" s="50" t="str">
        <f t="shared" si="0"/>
        <v/>
      </c>
      <c r="F51" s="49"/>
      <c r="G51" s="50" t="str">
        <f t="shared" si="1"/>
        <v/>
      </c>
      <c r="H51" s="49"/>
      <c r="I51" s="50" t="str">
        <f t="shared" si="2"/>
        <v/>
      </c>
      <c r="J51" s="348"/>
    </row>
    <row r="52" spans="1:10" s="9" customFormat="1" ht="31.2" customHeight="1" x14ac:dyDescent="0.25">
      <c r="A52" s="204" t="s">
        <v>35</v>
      </c>
      <c r="B52" s="49"/>
      <c r="C52" s="39" t="str">
        <f t="shared" si="3"/>
        <v/>
      </c>
      <c r="D52" s="49"/>
      <c r="E52" s="50" t="str">
        <f t="shared" si="0"/>
        <v/>
      </c>
      <c r="F52" s="49"/>
      <c r="G52" s="50" t="str">
        <f t="shared" si="1"/>
        <v/>
      </c>
      <c r="H52" s="49"/>
      <c r="I52" s="50" t="str">
        <f t="shared" si="2"/>
        <v/>
      </c>
      <c r="J52" s="348"/>
    </row>
    <row r="53" spans="1:10" s="9" customFormat="1" ht="28.2" customHeight="1" x14ac:dyDescent="0.25">
      <c r="A53" s="270" t="s">
        <v>29</v>
      </c>
      <c r="B53" s="49"/>
      <c r="C53" s="39" t="str">
        <f t="shared" si="3"/>
        <v/>
      </c>
      <c r="D53" s="49"/>
      <c r="E53" s="50" t="str">
        <f t="shared" si="0"/>
        <v/>
      </c>
      <c r="F53" s="49"/>
      <c r="G53" s="50" t="str">
        <f t="shared" si="1"/>
        <v/>
      </c>
      <c r="H53" s="49"/>
      <c r="I53" s="50" t="str">
        <f t="shared" si="2"/>
        <v/>
      </c>
      <c r="J53" s="348"/>
    </row>
    <row r="54" spans="1:10" s="9" customFormat="1" ht="25.2" customHeight="1" x14ac:dyDescent="0.25">
      <c r="A54" s="204" t="s">
        <v>30</v>
      </c>
      <c r="B54" s="49"/>
      <c r="C54" s="39" t="str">
        <f t="shared" si="3"/>
        <v/>
      </c>
      <c r="D54" s="51"/>
      <c r="E54" s="50" t="str">
        <f t="shared" si="0"/>
        <v/>
      </c>
      <c r="F54" s="51"/>
      <c r="G54" s="50" t="str">
        <f t="shared" si="1"/>
        <v/>
      </c>
      <c r="H54" s="51"/>
      <c r="I54" s="50" t="str">
        <f t="shared" si="2"/>
        <v/>
      </c>
      <c r="J54" s="348"/>
    </row>
    <row r="55" spans="1:10" s="9" customFormat="1" ht="27.45" customHeight="1" x14ac:dyDescent="0.25">
      <c r="A55" s="270" t="s">
        <v>34</v>
      </c>
      <c r="B55" s="49"/>
      <c r="C55" s="39" t="str">
        <f t="shared" si="3"/>
        <v/>
      </c>
      <c r="D55" s="75"/>
      <c r="E55" s="50" t="str">
        <f t="shared" si="0"/>
        <v/>
      </c>
      <c r="F55" s="75"/>
      <c r="G55" s="50" t="str">
        <f t="shared" si="1"/>
        <v/>
      </c>
      <c r="H55" s="75"/>
      <c r="I55" s="50" t="str">
        <f t="shared" si="2"/>
        <v/>
      </c>
      <c r="J55" s="348"/>
    </row>
    <row r="56" spans="1:10" s="9" customFormat="1" ht="40.950000000000003" customHeight="1" x14ac:dyDescent="0.25">
      <c r="A56" s="271" t="s">
        <v>346</v>
      </c>
      <c r="B56" s="49"/>
      <c r="C56" s="39" t="str">
        <f t="shared" si="3"/>
        <v/>
      </c>
      <c r="D56" s="75"/>
      <c r="E56" s="50" t="str">
        <f t="shared" si="0"/>
        <v/>
      </c>
      <c r="F56" s="75"/>
      <c r="G56" s="50" t="str">
        <f t="shared" si="1"/>
        <v/>
      </c>
      <c r="H56" s="75"/>
      <c r="I56" s="50" t="str">
        <f t="shared" si="2"/>
        <v/>
      </c>
      <c r="J56" s="348"/>
    </row>
    <row r="57" spans="1:10" s="11" customFormat="1" ht="25.5" customHeight="1" x14ac:dyDescent="0.25">
      <c r="A57" s="272" t="s">
        <v>25</v>
      </c>
      <c r="B57" s="49"/>
      <c r="C57" s="39" t="str">
        <f t="shared" si="3"/>
        <v/>
      </c>
      <c r="D57" s="51"/>
      <c r="E57" s="50" t="str">
        <f t="shared" si="0"/>
        <v/>
      </c>
      <c r="F57" s="276"/>
      <c r="G57" s="50" t="str">
        <f t="shared" si="1"/>
        <v/>
      </c>
      <c r="H57" s="51"/>
      <c r="I57" s="50" t="str">
        <f t="shared" si="2"/>
        <v/>
      </c>
      <c r="J57" s="351"/>
    </row>
    <row r="58" spans="1:10" s="9" customFormat="1" ht="18" customHeight="1" x14ac:dyDescent="0.25">
      <c r="A58" s="202"/>
      <c r="B58" s="75"/>
      <c r="C58" s="39" t="str">
        <f t="shared" si="3"/>
        <v/>
      </c>
      <c r="D58" s="75"/>
      <c r="E58" s="50" t="str">
        <f t="shared" si="0"/>
        <v/>
      </c>
      <c r="F58" s="75"/>
      <c r="G58" s="50" t="str">
        <f t="shared" si="1"/>
        <v/>
      </c>
      <c r="H58" s="75"/>
      <c r="I58" s="50" t="str">
        <f t="shared" si="2"/>
        <v/>
      </c>
      <c r="J58" s="348"/>
    </row>
    <row r="59" spans="1:10" s="9" customFormat="1" ht="25.5" customHeight="1" thickBot="1" x14ac:dyDescent="0.3">
      <c r="A59" s="395" t="s">
        <v>117</v>
      </c>
      <c r="B59" s="62">
        <f>SUM(B51:B58)</f>
        <v>0</v>
      </c>
      <c r="C59" s="70" t="str">
        <f t="shared" si="3"/>
        <v/>
      </c>
      <c r="D59" s="62">
        <f>SUM(D51:D58)</f>
        <v>0</v>
      </c>
      <c r="E59" s="50" t="str">
        <f t="shared" si="0"/>
        <v/>
      </c>
      <c r="F59" s="62">
        <f>SUM(F51:F58)</f>
        <v>0</v>
      </c>
      <c r="G59" s="70" t="str">
        <f t="shared" si="1"/>
        <v/>
      </c>
      <c r="H59" s="62">
        <f>SUM(H51:H58)</f>
        <v>0</v>
      </c>
      <c r="I59" s="70" t="str">
        <f t="shared" si="2"/>
        <v/>
      </c>
      <c r="J59" s="348"/>
    </row>
    <row r="60" spans="1:10" s="9" customFormat="1" ht="37.950000000000003" customHeight="1" thickTop="1" x14ac:dyDescent="0.25">
      <c r="A60" s="405" t="s">
        <v>120</v>
      </c>
      <c r="B60" s="287">
        <f>B25-B46+B49-B59</f>
        <v>0</v>
      </c>
      <c r="C60" s="288" t="str">
        <f>IF(B60="","",IF(B60=0,"",(B60/B$6/$A$11)))</f>
        <v/>
      </c>
      <c r="D60" s="287">
        <f>D25-D46+D49-D59</f>
        <v>0</v>
      </c>
      <c r="E60" s="289" t="str">
        <f t="shared" si="0"/>
        <v/>
      </c>
      <c r="F60" s="287">
        <f>F25-F46+F49-F59</f>
        <v>0</v>
      </c>
      <c r="G60" s="288" t="str">
        <f t="shared" si="1"/>
        <v/>
      </c>
      <c r="H60" s="287">
        <f>H25-H46+H49-H59</f>
        <v>0</v>
      </c>
      <c r="I60" s="288" t="str">
        <f t="shared" si="2"/>
        <v/>
      </c>
      <c r="J60" s="348"/>
    </row>
    <row r="61" spans="1:10" s="16" customFormat="1" ht="37.950000000000003" customHeight="1" x14ac:dyDescent="0.25">
      <c r="A61" s="143" t="s">
        <v>121</v>
      </c>
      <c r="B61" s="10">
        <f>'Jälkilaskelma 2024'!B62</f>
        <v>0</v>
      </c>
      <c r="C61" s="147" t="str">
        <f t="shared" ref="C61:C62" si="4">IF(B61="","",IF(B61=0,"",(B61/B$6/$A$11)))</f>
        <v/>
      </c>
      <c r="D61" s="10">
        <f>'Jälkilaskelma 2024'!D62</f>
        <v>0</v>
      </c>
      <c r="E61" s="147" t="str">
        <f t="shared" si="0"/>
        <v/>
      </c>
      <c r="F61" s="10">
        <f>'Jälkilaskelma 2024'!F62</f>
        <v>0</v>
      </c>
      <c r="G61" s="147" t="str">
        <f t="shared" si="1"/>
        <v/>
      </c>
      <c r="H61" s="10">
        <f>'Jälkilaskelma 2024'!H62</f>
        <v>0</v>
      </c>
      <c r="I61" s="147" t="str">
        <f t="shared" si="2"/>
        <v/>
      </c>
      <c r="J61" s="345"/>
    </row>
    <row r="62" spans="1:10" s="9" customFormat="1" ht="37.950000000000003" customHeight="1" x14ac:dyDescent="0.25">
      <c r="A62" s="417" t="s">
        <v>186</v>
      </c>
      <c r="B62" s="290">
        <f>B60+B61</f>
        <v>0</v>
      </c>
      <c r="C62" s="157" t="str">
        <f t="shared" si="4"/>
        <v/>
      </c>
      <c r="D62" s="290">
        <f>D60+D61</f>
        <v>0</v>
      </c>
      <c r="E62" s="157" t="str">
        <f t="shared" si="0"/>
        <v/>
      </c>
      <c r="F62" s="290">
        <f>F60+F61</f>
        <v>0</v>
      </c>
      <c r="G62" s="157" t="str">
        <f t="shared" si="1"/>
        <v/>
      </c>
      <c r="H62" s="290">
        <f>H60+H61</f>
        <v>0</v>
      </c>
      <c r="I62" s="157" t="str">
        <f t="shared" si="2"/>
        <v/>
      </c>
      <c r="J62" s="348"/>
    </row>
    <row r="63" spans="1:10" s="9" customFormat="1" ht="45.6" customHeight="1" thickBot="1" x14ac:dyDescent="0.35">
      <c r="A63" s="452" t="s">
        <v>380</v>
      </c>
      <c r="B63" s="194"/>
      <c r="C63" s="453"/>
      <c r="D63" s="194"/>
      <c r="E63" s="453"/>
      <c r="F63" s="194"/>
      <c r="G63" s="453"/>
      <c r="H63" s="194"/>
      <c r="I63" s="453"/>
      <c r="J63" s="454"/>
    </row>
    <row r="64" spans="1:10" s="9" customFormat="1" ht="25.2" customHeight="1" thickTop="1" x14ac:dyDescent="0.25">
      <c r="A64" s="272" t="s">
        <v>15</v>
      </c>
      <c r="B64" s="46"/>
      <c r="C64" s="50" t="str">
        <f>IF(B64="","",IF(B64=0,"",(B64/B$6/$A$11)))</f>
        <v/>
      </c>
      <c r="D64" s="46"/>
      <c r="E64" s="40" t="str">
        <f>IF(D64="","",IF(D64=0,"",(D64/D$6/$A$11)))</f>
        <v/>
      </c>
      <c r="F64" s="46"/>
      <c r="G64" s="50" t="str">
        <f>IF(F64="","",IF(F64=0,"",(F64/F$6/$A$11)))</f>
        <v/>
      </c>
      <c r="H64" s="46"/>
      <c r="I64" s="50" t="str">
        <f>IF(H64="","",IF(H64=0,"",(H64/H$6/$A$11)))</f>
        <v/>
      </c>
      <c r="J64" s="348"/>
    </row>
    <row r="65" spans="1:10" s="9" customFormat="1" ht="25.2" customHeight="1" x14ac:dyDescent="0.25">
      <c r="A65" s="280" t="s">
        <v>16</v>
      </c>
      <c r="B65" s="49"/>
      <c r="C65" s="50" t="str">
        <f>IF(B65="","",IF(B65=0,"",(B65/B$6/$A$11)))</f>
        <v/>
      </c>
      <c r="D65" s="49"/>
      <c r="E65" s="50" t="str">
        <f>IF(D65="","",IF(D65=0,"",(D65/D$6/$A$11)))</f>
        <v/>
      </c>
      <c r="F65" s="49"/>
      <c r="G65" s="50" t="str">
        <f>IF(F65="","",IF(F65=0,"",(F65/F$6/$A$11)))</f>
        <v/>
      </c>
      <c r="H65" s="49"/>
      <c r="I65" s="50" t="str">
        <f>IF(H65="","",IF(H65=0,"",(H65/H$6/$A$11)))</f>
        <v/>
      </c>
      <c r="J65" s="348"/>
    </row>
    <row r="66" spans="1:10" s="9" customFormat="1" ht="25.2" customHeight="1" x14ac:dyDescent="0.25">
      <c r="A66" s="385" t="s">
        <v>187</v>
      </c>
      <c r="B66" s="64">
        <f>SUM(B64:B65)</f>
        <v>0</v>
      </c>
      <c r="C66" s="40" t="str">
        <f>IF(B66="","",IF(B66=0,"",(B66/B$6/$A$11)))</f>
        <v/>
      </c>
      <c r="D66" s="64">
        <f>SUM(D64:D65)</f>
        <v>0</v>
      </c>
      <c r="E66" s="40" t="str">
        <f>IF(D66="","",IF(D66=0,"",(D66/D$6/$A$11)))</f>
        <v/>
      </c>
      <c r="F66" s="64">
        <f>SUM(F64:F65)</f>
        <v>0</v>
      </c>
      <c r="G66" s="40" t="str">
        <f>IF(F66="","",IF(F66=0,"",(F66/F$6/$A$11)))</f>
        <v/>
      </c>
      <c r="H66" s="64">
        <f>SUM(H64:H65)</f>
        <v>0</v>
      </c>
      <c r="I66" s="40" t="str">
        <f>IF(H66="","",IF(H66=0,"",(H66/H$6/$A$11)))</f>
        <v/>
      </c>
      <c r="J66" s="348"/>
    </row>
    <row r="67" spans="1:10" ht="36.6" customHeight="1" x14ac:dyDescent="0.3">
      <c r="A67" s="392" t="s">
        <v>17</v>
      </c>
      <c r="B67" s="65"/>
      <c r="C67" s="60"/>
      <c r="D67" s="65"/>
      <c r="E67" s="60"/>
      <c r="F67" s="65"/>
      <c r="G67" s="60"/>
      <c r="H67" s="65"/>
      <c r="I67" s="60"/>
    </row>
    <row r="68" spans="1:10" s="9" customFormat="1" ht="25.2" customHeight="1" x14ac:dyDescent="0.25">
      <c r="A68" s="204" t="s">
        <v>184</v>
      </c>
      <c r="B68" s="49"/>
      <c r="C68" s="50" t="str">
        <f t="shared" ref="C68:C79" si="5">IF(B68="","",IF(B68=0,"",(B68/B$6/$A$11)))</f>
        <v/>
      </c>
      <c r="D68" s="49"/>
      <c r="E68" s="50" t="str">
        <f t="shared" ref="E68:E79" si="6">IF(D68="","",IF(D68=0,"",(D68/D$6/$A$11)))</f>
        <v/>
      </c>
      <c r="F68" s="49"/>
      <c r="G68" s="50" t="str">
        <f t="shared" ref="G68:G79" si="7">IF(F68="","",IF(F68=0,"",(F68/F$6/$A$11)))</f>
        <v/>
      </c>
      <c r="H68" s="49"/>
      <c r="I68" s="50" t="str">
        <f t="shared" ref="I68:I79" si="8">IF(H68="","",IF(H68=0,"",(H68/H$6/$A$11)))</f>
        <v/>
      </c>
      <c r="J68" s="348"/>
    </row>
    <row r="69" spans="1:10" s="9" customFormat="1" ht="31.2" customHeight="1" x14ac:dyDescent="0.25">
      <c r="A69" s="204" t="s">
        <v>35</v>
      </c>
      <c r="B69" s="49"/>
      <c r="C69" s="40" t="str">
        <f t="shared" si="5"/>
        <v/>
      </c>
      <c r="D69" s="49"/>
      <c r="E69" s="50" t="str">
        <f t="shared" si="6"/>
        <v/>
      </c>
      <c r="F69" s="49"/>
      <c r="G69" s="50" t="str">
        <f t="shared" si="7"/>
        <v/>
      </c>
      <c r="H69" s="49"/>
      <c r="I69" s="50" t="str">
        <f t="shared" si="8"/>
        <v/>
      </c>
      <c r="J69" s="348"/>
    </row>
    <row r="70" spans="1:10" s="9" customFormat="1" ht="25.2" customHeight="1" x14ac:dyDescent="0.25">
      <c r="A70" s="270" t="s">
        <v>29</v>
      </c>
      <c r="B70" s="49"/>
      <c r="C70" s="38" t="str">
        <f t="shared" si="5"/>
        <v/>
      </c>
      <c r="D70" s="49"/>
      <c r="E70" s="50" t="str">
        <f t="shared" si="6"/>
        <v/>
      </c>
      <c r="F70" s="49"/>
      <c r="G70" s="50" t="str">
        <f t="shared" si="7"/>
        <v/>
      </c>
      <c r="H70" s="49"/>
      <c r="I70" s="50" t="str">
        <f t="shared" si="8"/>
        <v/>
      </c>
      <c r="J70" s="348"/>
    </row>
    <row r="71" spans="1:10" s="9" customFormat="1" ht="25.2" customHeight="1" x14ac:dyDescent="0.25">
      <c r="A71" s="204" t="s">
        <v>30</v>
      </c>
      <c r="B71" s="49"/>
      <c r="C71" s="50" t="str">
        <f t="shared" si="5"/>
        <v/>
      </c>
      <c r="D71" s="51"/>
      <c r="E71" s="50" t="str">
        <f t="shared" si="6"/>
        <v/>
      </c>
      <c r="F71" s="51"/>
      <c r="G71" s="50" t="str">
        <f t="shared" si="7"/>
        <v/>
      </c>
      <c r="H71" s="51"/>
      <c r="I71" s="50" t="str">
        <f t="shared" si="8"/>
        <v/>
      </c>
      <c r="J71" s="348"/>
    </row>
    <row r="72" spans="1:10" s="9" customFormat="1" ht="33" customHeight="1" x14ac:dyDescent="0.25">
      <c r="A72" s="151" t="s">
        <v>34</v>
      </c>
      <c r="B72" s="49"/>
      <c r="C72" s="50" t="str">
        <f t="shared" si="5"/>
        <v/>
      </c>
      <c r="D72" s="75"/>
      <c r="E72" s="50" t="str">
        <f t="shared" si="6"/>
        <v/>
      </c>
      <c r="F72" s="75"/>
      <c r="G72" s="50" t="str">
        <f t="shared" si="7"/>
        <v/>
      </c>
      <c r="H72" s="75"/>
      <c r="I72" s="50" t="str">
        <f t="shared" si="8"/>
        <v/>
      </c>
      <c r="J72" s="348"/>
    </row>
    <row r="73" spans="1:10" s="9" customFormat="1" ht="34.200000000000003" customHeight="1" x14ac:dyDescent="0.25">
      <c r="A73" s="271" t="s">
        <v>346</v>
      </c>
      <c r="B73" s="49"/>
      <c r="C73" s="50" t="str">
        <f t="shared" si="5"/>
        <v/>
      </c>
      <c r="D73" s="75"/>
      <c r="E73" s="50" t="str">
        <f t="shared" si="6"/>
        <v/>
      </c>
      <c r="F73" s="75"/>
      <c r="G73" s="50" t="str">
        <f t="shared" si="7"/>
        <v/>
      </c>
      <c r="H73" s="75"/>
      <c r="I73" s="50" t="str">
        <f t="shared" si="8"/>
        <v/>
      </c>
      <c r="J73" s="348"/>
    </row>
    <row r="74" spans="1:10" s="9" customFormat="1" ht="25.2" customHeight="1" x14ac:dyDescent="0.25">
      <c r="A74" s="272" t="s">
        <v>25</v>
      </c>
      <c r="B74" s="49"/>
      <c r="C74" s="50" t="str">
        <f t="shared" si="5"/>
        <v/>
      </c>
      <c r="D74" s="49"/>
      <c r="E74" s="50" t="str">
        <f t="shared" si="6"/>
        <v/>
      </c>
      <c r="F74" s="49"/>
      <c r="G74" s="50" t="str">
        <f t="shared" si="7"/>
        <v/>
      </c>
      <c r="H74" s="49"/>
      <c r="I74" s="50" t="str">
        <f t="shared" si="8"/>
        <v/>
      </c>
      <c r="J74" s="348"/>
    </row>
    <row r="75" spans="1:10" s="9" customFormat="1" ht="17.399999999999999" customHeight="1" x14ac:dyDescent="0.25">
      <c r="A75" s="203"/>
      <c r="B75" s="75"/>
      <c r="C75" s="50" t="str">
        <f t="shared" si="5"/>
        <v/>
      </c>
      <c r="D75" s="75"/>
      <c r="E75" s="50" t="str">
        <f t="shared" si="6"/>
        <v/>
      </c>
      <c r="F75" s="75"/>
      <c r="G75" s="50" t="str">
        <f t="shared" si="7"/>
        <v/>
      </c>
      <c r="H75" s="75"/>
      <c r="I75" s="50" t="str">
        <f t="shared" si="8"/>
        <v/>
      </c>
      <c r="J75" s="348"/>
    </row>
    <row r="76" spans="1:10" s="9" customFormat="1" ht="33.6" customHeight="1" thickBot="1" x14ac:dyDescent="0.3">
      <c r="A76" s="397" t="s">
        <v>117</v>
      </c>
      <c r="B76" s="62">
        <f>SUM(B68:B75)</f>
        <v>0</v>
      </c>
      <c r="C76" s="70" t="str">
        <f t="shared" si="5"/>
        <v/>
      </c>
      <c r="D76" s="62">
        <f>SUM(D68:D75)</f>
        <v>0</v>
      </c>
      <c r="E76" s="70" t="str">
        <f t="shared" si="6"/>
        <v/>
      </c>
      <c r="F76" s="69">
        <f>SUM(F68:F75)</f>
        <v>0</v>
      </c>
      <c r="G76" s="50" t="str">
        <f t="shared" si="7"/>
        <v/>
      </c>
      <c r="H76" s="69">
        <f>SUM(H68:H75)</f>
        <v>0</v>
      </c>
      <c r="I76" s="70" t="str">
        <f t="shared" si="8"/>
        <v/>
      </c>
      <c r="J76" s="348"/>
    </row>
    <row r="77" spans="1:10" s="11" customFormat="1" ht="31.2" customHeight="1" thickTop="1" x14ac:dyDescent="0.25">
      <c r="A77" s="405" t="s">
        <v>188</v>
      </c>
      <c r="B77" s="132">
        <f>B66-B76</f>
        <v>0</v>
      </c>
      <c r="C77" s="38" t="str">
        <f t="shared" si="5"/>
        <v/>
      </c>
      <c r="D77" s="132">
        <f>D66-D76</f>
        <v>0</v>
      </c>
      <c r="E77" s="38" t="str">
        <f t="shared" si="6"/>
        <v/>
      </c>
      <c r="F77" s="132">
        <f>F66-F76</f>
        <v>0</v>
      </c>
      <c r="G77" s="232" t="str">
        <f t="shared" si="7"/>
        <v/>
      </c>
      <c r="H77" s="132">
        <f>H66-H76</f>
        <v>0</v>
      </c>
      <c r="I77" s="38" t="str">
        <f t="shared" si="8"/>
        <v/>
      </c>
      <c r="J77" s="351"/>
    </row>
    <row r="78" spans="1:10" s="9" customFormat="1" ht="31.2" customHeight="1" x14ac:dyDescent="0.25">
      <c r="A78" s="282" t="s">
        <v>189</v>
      </c>
      <c r="B78" s="49">
        <f>'Jälkilaskelma 2024'!B79</f>
        <v>0</v>
      </c>
      <c r="C78" s="50" t="str">
        <f t="shared" si="5"/>
        <v/>
      </c>
      <c r="D78" s="49">
        <f>'Jälkilaskelma 2024'!D79</f>
        <v>0</v>
      </c>
      <c r="E78" s="50" t="str">
        <f t="shared" si="6"/>
        <v/>
      </c>
      <c r="F78" s="49">
        <f>'Jälkilaskelma 2024'!F79</f>
        <v>0</v>
      </c>
      <c r="G78" s="50" t="str">
        <f t="shared" si="7"/>
        <v/>
      </c>
      <c r="H78" s="49">
        <f>'Jälkilaskelma 2024'!H79</f>
        <v>0</v>
      </c>
      <c r="I78" s="50" t="str">
        <f t="shared" si="8"/>
        <v/>
      </c>
      <c r="J78" s="348"/>
    </row>
    <row r="79" spans="1:10" s="9" customFormat="1" ht="31.2" customHeight="1" x14ac:dyDescent="0.25">
      <c r="A79" s="406" t="s">
        <v>190</v>
      </c>
      <c r="B79" s="133">
        <f>B77+B78</f>
        <v>0</v>
      </c>
      <c r="C79" s="40" t="str">
        <f t="shared" si="5"/>
        <v/>
      </c>
      <c r="D79" s="133">
        <f>D77+D78</f>
        <v>0</v>
      </c>
      <c r="E79" s="40" t="str">
        <f t="shared" si="6"/>
        <v/>
      </c>
      <c r="F79" s="133">
        <f>F77+F78</f>
        <v>0</v>
      </c>
      <c r="G79" s="40" t="str">
        <f t="shared" si="7"/>
        <v/>
      </c>
      <c r="H79" s="133">
        <f>H77+H78</f>
        <v>0</v>
      </c>
      <c r="I79" s="40" t="str">
        <f t="shared" si="8"/>
        <v/>
      </c>
      <c r="J79" s="348"/>
    </row>
    <row r="80" spans="1:10" s="9" customFormat="1" ht="56.4" customHeight="1" thickBot="1" x14ac:dyDescent="0.35">
      <c r="A80" s="375" t="s">
        <v>44</v>
      </c>
      <c r="B80" s="44"/>
      <c r="C80" s="72"/>
      <c r="D80" s="44"/>
      <c r="E80" s="72"/>
      <c r="F80" s="44"/>
      <c r="G80" s="72"/>
      <c r="H80" s="44"/>
      <c r="I80" s="72"/>
      <c r="J80" s="348"/>
    </row>
    <row r="81" spans="1:10" s="12" customFormat="1" ht="31.95" customHeight="1" thickTop="1" x14ac:dyDescent="0.25">
      <c r="A81" s="63" t="s">
        <v>22</v>
      </c>
      <c r="B81" s="37"/>
      <c r="C81" s="60"/>
      <c r="D81" s="37"/>
      <c r="E81" s="60"/>
      <c r="F81" s="37"/>
      <c r="G81" s="60"/>
      <c r="H81" s="37"/>
      <c r="I81" s="60"/>
      <c r="J81" s="352"/>
    </row>
    <row r="82" spans="1:10" s="9" customFormat="1" ht="34.200000000000003" customHeight="1" x14ac:dyDescent="0.25">
      <c r="A82" s="141" t="s">
        <v>191</v>
      </c>
      <c r="B82" s="49"/>
      <c r="C82" s="50" t="str">
        <f>IF(B82="","",IF(B82=0,"",(B82/B$6/$A$11)))</f>
        <v/>
      </c>
      <c r="D82" s="49"/>
      <c r="E82" s="40" t="str">
        <f>IF(D82="","",IF(D82=0,"",(D82/D$6/$A$11)))</f>
        <v/>
      </c>
      <c r="F82" s="49"/>
      <c r="G82" s="50" t="str">
        <f>IF(F82="","",IF(F82=0,"",(F82/F$6/$A$11)))</f>
        <v/>
      </c>
      <c r="H82" s="49"/>
      <c r="I82" s="50" t="str">
        <f>IF(H82="","",IF(H82=0,"",(H82/H$6/$A$11)))</f>
        <v/>
      </c>
      <c r="J82" s="348"/>
    </row>
    <row r="83" spans="1:10" s="9" customFormat="1" ht="36.450000000000003" customHeight="1" x14ac:dyDescent="0.25">
      <c r="A83" s="145" t="s">
        <v>27</v>
      </c>
      <c r="B83" s="75"/>
      <c r="C83" s="50" t="str">
        <f>IF(B83="","",IF(B83=0,"",(B83/B$6/$A$11)))</f>
        <v/>
      </c>
      <c r="D83" s="67"/>
      <c r="E83" s="50" t="str">
        <f>IF(D83="","",IF(D83=0,"",(D83/D$6/$A$11)))</f>
        <v/>
      </c>
      <c r="F83" s="67"/>
      <c r="G83" s="50" t="str">
        <f>IF(F83="","",IF(F83=0,"",(F83/F$6/$A$11)))</f>
        <v/>
      </c>
      <c r="H83" s="67"/>
      <c r="I83" s="50" t="str">
        <f>IF(H83="","",IF(H83=0,"",(H83/H$6/$A$11)))</f>
        <v/>
      </c>
      <c r="J83" s="348"/>
    </row>
    <row r="84" spans="1:10" s="9" customFormat="1" ht="30.6" customHeight="1" x14ac:dyDescent="0.25">
      <c r="A84" s="400" t="s">
        <v>116</v>
      </c>
      <c r="B84" s="64">
        <f>SUM(B82:B83)</f>
        <v>0</v>
      </c>
      <c r="C84" s="40" t="str">
        <f>IF(B84="","",IF(B84=0,"",(B84/B$6/$A$11)))</f>
        <v/>
      </c>
      <c r="D84" s="64">
        <f>SUM(D82:D83)</f>
        <v>0</v>
      </c>
      <c r="E84" s="40" t="str">
        <f>IF(D84="","",IF(D84=0,"",(D84/D$6/$A$11)))</f>
        <v/>
      </c>
      <c r="F84" s="64">
        <f>SUM(F82:F83)</f>
        <v>0</v>
      </c>
      <c r="G84" s="40" t="str">
        <f>IF(F84="","",IF(F84=0,"",(F84/F$6/$A$11)))</f>
        <v/>
      </c>
      <c r="H84" s="64">
        <f>SUM(H82:H83)</f>
        <v>0</v>
      </c>
      <c r="I84" s="40" t="str">
        <f>IF(H84="","",IF(H84=0,"",(H84/H$6/$A$11)))</f>
        <v/>
      </c>
      <c r="J84" s="348"/>
    </row>
    <row r="85" spans="1:10" s="9" customFormat="1" ht="32.4" customHeight="1" x14ac:dyDescent="0.25">
      <c r="A85" s="390" t="s">
        <v>23</v>
      </c>
      <c r="B85"/>
      <c r="C85"/>
      <c r="D85"/>
      <c r="E85"/>
      <c r="F85"/>
      <c r="G85"/>
      <c r="H85"/>
      <c r="I85"/>
      <c r="J85" s="348"/>
    </row>
    <row r="86" spans="1:10" s="9" customFormat="1" ht="33" customHeight="1" x14ac:dyDescent="0.25">
      <c r="A86" s="146" t="s">
        <v>192</v>
      </c>
      <c r="B86" s="10"/>
      <c r="C86" s="50" t="str">
        <f t="shared" ref="C86:C94" si="9">IF(B86="","",IF(B86=0,"",(B86/B$6/$A$11)))</f>
        <v/>
      </c>
      <c r="D86" s="10"/>
      <c r="E86" s="50" t="str">
        <f t="shared" ref="E86:E94" si="10">IF(D86="","",IF(D86=0,"",(D86/D$6/$A$11)))</f>
        <v/>
      </c>
      <c r="F86" s="10"/>
      <c r="G86" s="50" t="str">
        <f t="shared" ref="G86:G94" si="11">IF(F86="","",IF(F86=0,"",(F86/F$6/$A$11)))</f>
        <v/>
      </c>
      <c r="H86" s="10"/>
      <c r="I86" s="50" t="str">
        <f t="shared" ref="I86:I94" si="12">IF(H86="","",IF(H86=0,"",(H86/H$6/$A$11)))</f>
        <v/>
      </c>
      <c r="J86" s="348"/>
    </row>
    <row r="87" spans="1:10" s="9" customFormat="1" ht="33" customHeight="1" x14ac:dyDescent="0.25">
      <c r="A87" s="146" t="s">
        <v>193</v>
      </c>
      <c r="B87" s="10"/>
      <c r="C87" s="50" t="str">
        <f t="shared" si="9"/>
        <v/>
      </c>
      <c r="D87" s="49"/>
      <c r="E87" s="50" t="str">
        <f t="shared" si="10"/>
        <v/>
      </c>
      <c r="F87" s="49"/>
      <c r="G87" s="50" t="str">
        <f t="shared" si="11"/>
        <v/>
      </c>
      <c r="H87" s="49"/>
      <c r="I87" s="50" t="str">
        <f t="shared" si="12"/>
        <v/>
      </c>
      <c r="J87" s="348"/>
    </row>
    <row r="88" spans="1:10" s="9" customFormat="1" ht="33" customHeight="1" x14ac:dyDescent="0.25">
      <c r="A88" s="148" t="s">
        <v>351</v>
      </c>
      <c r="B88" s="10"/>
      <c r="C88" s="50" t="str">
        <f t="shared" si="9"/>
        <v/>
      </c>
      <c r="D88" s="10"/>
      <c r="E88" s="50" t="str">
        <f t="shared" si="10"/>
        <v/>
      </c>
      <c r="F88" s="10"/>
      <c r="G88" s="50" t="str">
        <f t="shared" si="11"/>
        <v/>
      </c>
      <c r="H88" s="10"/>
      <c r="I88" s="50" t="str">
        <f t="shared" si="12"/>
        <v/>
      </c>
      <c r="J88" s="348"/>
    </row>
    <row r="89" spans="1:10" s="9" customFormat="1" ht="33" customHeight="1" x14ac:dyDescent="0.25">
      <c r="A89" s="149" t="s">
        <v>194</v>
      </c>
      <c r="B89" s="10"/>
      <c r="C89" s="50" t="str">
        <f t="shared" si="9"/>
        <v/>
      </c>
      <c r="D89" s="150"/>
      <c r="E89" s="50" t="str">
        <f t="shared" si="10"/>
        <v/>
      </c>
      <c r="F89" s="150"/>
      <c r="G89" s="50" t="str">
        <f t="shared" si="11"/>
        <v/>
      </c>
      <c r="H89" s="150"/>
      <c r="I89" s="50" t="str">
        <f t="shared" si="12"/>
        <v/>
      </c>
      <c r="J89" s="348"/>
    </row>
    <row r="90" spans="1:10" s="9" customFormat="1" ht="14.4" customHeight="1" x14ac:dyDescent="0.25">
      <c r="A90" s="151"/>
      <c r="B90" s="75"/>
      <c r="C90" s="50" t="str">
        <f t="shared" si="9"/>
        <v/>
      </c>
      <c r="D90" s="75"/>
      <c r="E90" s="50" t="str">
        <f t="shared" si="10"/>
        <v/>
      </c>
      <c r="F90" s="75"/>
      <c r="G90" s="50" t="str">
        <f t="shared" si="11"/>
        <v/>
      </c>
      <c r="H90" s="75"/>
      <c r="I90" s="50" t="str">
        <f t="shared" si="12"/>
        <v/>
      </c>
      <c r="J90" s="348"/>
    </row>
    <row r="91" spans="1:10" s="9" customFormat="1" ht="32.4" customHeight="1" thickBot="1" x14ac:dyDescent="0.3">
      <c r="A91" s="400" t="s">
        <v>127</v>
      </c>
      <c r="B91" s="62">
        <f>SUM(B86:B90)</f>
        <v>0</v>
      </c>
      <c r="C91" s="70" t="str">
        <f t="shared" si="9"/>
        <v/>
      </c>
      <c r="D91" s="62">
        <f>SUM(D86:D90)</f>
        <v>0</v>
      </c>
      <c r="E91" s="70" t="str">
        <f t="shared" si="10"/>
        <v/>
      </c>
      <c r="F91" s="69">
        <f>SUM(F86:F90)</f>
        <v>0</v>
      </c>
      <c r="G91" s="50" t="str">
        <f t="shared" si="11"/>
        <v/>
      </c>
      <c r="H91" s="69">
        <f>SUM(H86:H90)</f>
        <v>0</v>
      </c>
      <c r="I91" s="70" t="str">
        <f t="shared" si="12"/>
        <v/>
      </c>
      <c r="J91" s="348"/>
    </row>
    <row r="92" spans="1:10" s="9" customFormat="1" ht="37.200000000000003" customHeight="1" thickTop="1" x14ac:dyDescent="0.25">
      <c r="A92" s="404" t="s">
        <v>76</v>
      </c>
      <c r="B92" s="134">
        <f>B84-B91</f>
        <v>0</v>
      </c>
      <c r="C92" s="38" t="str">
        <f t="shared" si="9"/>
        <v/>
      </c>
      <c r="D92" s="134">
        <f>D84-D91</f>
        <v>0</v>
      </c>
      <c r="E92" s="38" t="str">
        <f t="shared" si="10"/>
        <v/>
      </c>
      <c r="F92" s="134">
        <f>F84-F91</f>
        <v>0</v>
      </c>
      <c r="G92" s="232" t="str">
        <f t="shared" si="11"/>
        <v/>
      </c>
      <c r="H92" s="134">
        <f>H84-H91</f>
        <v>0</v>
      </c>
      <c r="I92" s="38" t="str">
        <f t="shared" si="12"/>
        <v/>
      </c>
      <c r="J92" s="348"/>
    </row>
    <row r="93" spans="1:10" s="9" customFormat="1" ht="37.200000000000003" customHeight="1" x14ac:dyDescent="0.25">
      <c r="A93" s="153" t="s">
        <v>345</v>
      </c>
      <c r="B93" s="49">
        <f>'Jälkilaskelma 2024'!B94</f>
        <v>0</v>
      </c>
      <c r="C93" s="50" t="str">
        <f t="shared" si="9"/>
        <v/>
      </c>
      <c r="D93" s="49">
        <f>'Jälkilaskelma 2024'!D94</f>
        <v>0</v>
      </c>
      <c r="E93" s="50" t="str">
        <f t="shared" si="10"/>
        <v/>
      </c>
      <c r="F93" s="49">
        <f>'Jälkilaskelma 2024'!F94</f>
        <v>0</v>
      </c>
      <c r="G93" s="50" t="str">
        <f t="shared" si="11"/>
        <v/>
      </c>
      <c r="H93" s="49">
        <f>'Jälkilaskelma 2024'!H94</f>
        <v>0</v>
      </c>
      <c r="I93" s="50" t="str">
        <f t="shared" si="12"/>
        <v/>
      </c>
      <c r="J93" s="348"/>
    </row>
    <row r="94" spans="1:10" s="9" customFormat="1" ht="37.200000000000003" customHeight="1" x14ac:dyDescent="0.25">
      <c r="A94" s="403" t="s">
        <v>195</v>
      </c>
      <c r="B94" s="133">
        <f>B92+B93</f>
        <v>0</v>
      </c>
      <c r="C94" s="40" t="str">
        <f t="shared" si="9"/>
        <v/>
      </c>
      <c r="D94" s="133">
        <f>D92+D93</f>
        <v>0</v>
      </c>
      <c r="E94" s="50" t="str">
        <f t="shared" si="10"/>
        <v/>
      </c>
      <c r="F94" s="133">
        <f>F92+F93</f>
        <v>0</v>
      </c>
      <c r="G94" s="50" t="str">
        <f t="shared" si="11"/>
        <v/>
      </c>
      <c r="H94" s="133">
        <f>H92+H93</f>
        <v>0</v>
      </c>
      <c r="I94" s="50" t="str">
        <f t="shared" si="12"/>
        <v/>
      </c>
      <c r="J94" s="348"/>
    </row>
    <row r="95" spans="1:10" s="9" customFormat="1" ht="78" customHeight="1" thickBot="1" x14ac:dyDescent="0.35">
      <c r="A95" s="376" t="s">
        <v>109</v>
      </c>
      <c r="B95" s="197"/>
      <c r="C95" s="197"/>
      <c r="D95" s="197"/>
      <c r="E95" s="192"/>
      <c r="F95" s="197"/>
      <c r="G95" s="192"/>
      <c r="H95" s="197"/>
      <c r="I95" s="192"/>
      <c r="J95" s="348"/>
    </row>
    <row r="96" spans="1:10" s="9" customFormat="1" ht="38.4" customHeight="1" thickTop="1" x14ac:dyDescent="0.25">
      <c r="A96" s="283" t="s">
        <v>106</v>
      </c>
      <c r="B96" s="140">
        <f>'Jälkilaskelma 2024'!B103</f>
        <v>0</v>
      </c>
      <c r="C96" s="60"/>
      <c r="D96" s="140">
        <f>'Jälkilaskelma 2024'!D103</f>
        <v>0</v>
      </c>
      <c r="E96" s="233"/>
      <c r="F96" s="140">
        <f>'Jälkilaskelma 2024'!F103</f>
        <v>0</v>
      </c>
      <c r="G96" s="233"/>
      <c r="H96" s="140">
        <f>'Jälkilaskelma 2024'!H103</f>
        <v>0</v>
      </c>
      <c r="I96" s="60"/>
      <c r="J96" s="348"/>
    </row>
    <row r="97" spans="1:10" s="431" customFormat="1" ht="45.6" customHeight="1" x14ac:dyDescent="0.25">
      <c r="A97" s="141" t="s">
        <v>381</v>
      </c>
      <c r="B97" s="75"/>
      <c r="C97" s="76"/>
      <c r="D97" s="75"/>
      <c r="E97" s="76"/>
      <c r="F97" s="75"/>
      <c r="G97" s="76"/>
      <c r="H97" s="75"/>
      <c r="I97" s="76"/>
      <c r="J97" s="352"/>
    </row>
    <row r="98" spans="1:10" s="13" customFormat="1" ht="37.200000000000003" customHeight="1" x14ac:dyDescent="0.25">
      <c r="A98" s="48" t="s">
        <v>107</v>
      </c>
      <c r="B98" s="75"/>
      <c r="C98" s="76"/>
      <c r="D98" s="75"/>
      <c r="E98" s="76"/>
      <c r="F98" s="75"/>
      <c r="G98" s="76"/>
      <c r="H98" s="75"/>
      <c r="I98" s="76"/>
      <c r="J98" s="348"/>
    </row>
    <row r="99" spans="1:10" s="13" customFormat="1" ht="36.6" customHeight="1" x14ac:dyDescent="0.25">
      <c r="A99" s="48" t="s">
        <v>108</v>
      </c>
      <c r="B99" s="77"/>
      <c r="C99" s="78"/>
      <c r="D99" s="77"/>
      <c r="E99" s="76"/>
      <c r="F99" s="77"/>
      <c r="G99" s="76"/>
      <c r="H99" s="77"/>
      <c r="I99" s="76"/>
      <c r="J99" s="348"/>
    </row>
    <row r="100" spans="1:10" s="13" customFormat="1" ht="36.6" customHeight="1" x14ac:dyDescent="0.25">
      <c r="A100" s="48" t="s">
        <v>354</v>
      </c>
      <c r="B100" s="77"/>
      <c r="C100" s="78"/>
      <c r="D100" s="77"/>
      <c r="E100" s="76"/>
      <c r="F100" s="77"/>
      <c r="G100" s="76"/>
      <c r="H100" s="77"/>
      <c r="I100" s="76"/>
      <c r="J100" s="348"/>
    </row>
    <row r="101" spans="1:10" s="13" customFormat="1" ht="49.95" customHeight="1" x14ac:dyDescent="0.25">
      <c r="A101" s="204" t="s">
        <v>196</v>
      </c>
      <c r="B101" s="75"/>
      <c r="C101" s="78"/>
      <c r="D101" s="75"/>
      <c r="E101" s="76"/>
      <c r="F101" s="75"/>
      <c r="G101" s="76"/>
      <c r="H101" s="75"/>
      <c r="I101" s="76"/>
      <c r="J101" s="348"/>
    </row>
    <row r="102" spans="1:10" s="13" customFormat="1" ht="49.95" customHeight="1" thickBot="1" x14ac:dyDescent="0.3">
      <c r="A102" s="432" t="s">
        <v>430</v>
      </c>
      <c r="B102" s="79"/>
      <c r="C102" s="76"/>
      <c r="D102" s="79"/>
      <c r="E102" s="76"/>
      <c r="F102" s="79"/>
      <c r="G102" s="76"/>
      <c r="H102" s="79"/>
      <c r="I102" s="76"/>
      <c r="J102" s="348"/>
    </row>
    <row r="103" spans="1:10" s="13" customFormat="1" ht="46.2" customHeight="1" thickTop="1" x14ac:dyDescent="0.25">
      <c r="A103" s="402" t="s">
        <v>197</v>
      </c>
      <c r="B103" s="132">
        <f>SUM(B96:B102)</f>
        <v>0</v>
      </c>
      <c r="C103" s="78"/>
      <c r="D103" s="132">
        <f>SUM(D96:D102)</f>
        <v>0</v>
      </c>
      <c r="E103" s="60"/>
      <c r="F103" s="132">
        <f>SUM(F96:F102)</f>
        <v>0</v>
      </c>
      <c r="G103" s="60"/>
      <c r="H103" s="132">
        <f>SUM(H96:H102)</f>
        <v>0</v>
      </c>
      <c r="I103" s="60"/>
      <c r="J103" s="348"/>
    </row>
    <row r="104" spans="1:10" s="13" customFormat="1" ht="67.95" customHeight="1" thickBot="1" x14ac:dyDescent="0.35">
      <c r="A104" s="71" t="s">
        <v>267</v>
      </c>
      <c r="B104" s="194"/>
      <c r="C104" s="195"/>
      <c r="D104" s="194"/>
      <c r="E104" s="72"/>
      <c r="F104" s="194"/>
      <c r="G104" s="72"/>
      <c r="H104" s="194"/>
      <c r="I104" s="72"/>
      <c r="J104" s="348"/>
    </row>
    <row r="105" spans="1:10" s="15" customFormat="1" ht="46.95" customHeight="1" thickTop="1" x14ac:dyDescent="0.25">
      <c r="A105" s="193" t="s">
        <v>198</v>
      </c>
      <c r="B105" s="164">
        <f>B62</f>
        <v>0</v>
      </c>
      <c r="C105" s="50" t="str">
        <f t="shared" ref="C105:C110" si="13">IF(B105="","",IF(B105=0,"",(B105/B$6/$A$11)))</f>
        <v/>
      </c>
      <c r="D105" s="164">
        <f>D62</f>
        <v>0</v>
      </c>
      <c r="E105" s="50" t="str">
        <f t="shared" ref="E105:E110" si="14">IF(D105="","",IF(D105=0,"",(D105/D$6/$A$11)))</f>
        <v/>
      </c>
      <c r="F105" s="164">
        <f>F62</f>
        <v>0</v>
      </c>
      <c r="G105" s="50" t="str">
        <f t="shared" ref="G105:G110" si="15">IF(F105="","",IF(F105=0,"",(F105/F$6/$A$11)))</f>
        <v/>
      </c>
      <c r="H105" s="164">
        <f>H62</f>
        <v>0</v>
      </c>
      <c r="I105" s="50" t="str">
        <f t="shared" ref="I105:I110" si="16">IF(H105="","",IF(H105=0,"",(H105/H$6/$A$11)))</f>
        <v/>
      </c>
      <c r="J105" s="351"/>
    </row>
    <row r="106" spans="1:10" s="16" customFormat="1" ht="46.95" customHeight="1" thickBot="1" x14ac:dyDescent="0.3">
      <c r="A106" s="158" t="s">
        <v>199</v>
      </c>
      <c r="B106" s="147">
        <f>B79</f>
        <v>0</v>
      </c>
      <c r="C106" s="70" t="str">
        <f t="shared" si="13"/>
        <v/>
      </c>
      <c r="D106" s="147">
        <f>D79</f>
        <v>0</v>
      </c>
      <c r="E106" s="70" t="str">
        <f t="shared" si="14"/>
        <v/>
      </c>
      <c r="F106" s="147">
        <f>F79</f>
        <v>0</v>
      </c>
      <c r="G106" s="70" t="str">
        <f t="shared" si="15"/>
        <v/>
      </c>
      <c r="H106" s="147">
        <f>H79</f>
        <v>0</v>
      </c>
      <c r="I106" s="70" t="str">
        <f t="shared" si="16"/>
        <v/>
      </c>
      <c r="J106" s="345"/>
    </row>
    <row r="107" spans="1:10" s="9" customFormat="1" ht="46.95" customHeight="1" thickTop="1" x14ac:dyDescent="0.25">
      <c r="A107" s="401" t="s">
        <v>332</v>
      </c>
      <c r="B107" s="161">
        <f>SUM(B105:B106)</f>
        <v>0</v>
      </c>
      <c r="C107" s="38" t="str">
        <f t="shared" si="13"/>
        <v/>
      </c>
      <c r="D107" s="161">
        <f>SUM(D105:D106)</f>
        <v>0</v>
      </c>
      <c r="E107" s="38" t="str">
        <f t="shared" si="14"/>
        <v/>
      </c>
      <c r="F107" s="161">
        <f>SUM(F105:F106)</f>
        <v>0</v>
      </c>
      <c r="G107" s="38" t="str">
        <f t="shared" si="15"/>
        <v/>
      </c>
      <c r="H107" s="161">
        <f>SUM(H105:H106)</f>
        <v>0</v>
      </c>
      <c r="I107" s="38" t="str">
        <f t="shared" si="16"/>
        <v/>
      </c>
      <c r="J107" s="348"/>
    </row>
    <row r="108" spans="1:10" s="9" customFormat="1" ht="46.95" customHeight="1" x14ac:dyDescent="0.25">
      <c r="A108" s="156" t="s">
        <v>200</v>
      </c>
      <c r="B108" s="157">
        <f>B94</f>
        <v>0</v>
      </c>
      <c r="C108" s="50" t="str">
        <f t="shared" si="13"/>
        <v/>
      </c>
      <c r="D108" s="157">
        <f>D94</f>
        <v>0</v>
      </c>
      <c r="E108" s="50" t="str">
        <f t="shared" si="14"/>
        <v/>
      </c>
      <c r="F108" s="157">
        <f>F94</f>
        <v>0</v>
      </c>
      <c r="G108" s="50" t="str">
        <f t="shared" si="15"/>
        <v/>
      </c>
      <c r="H108" s="157">
        <f>H94</f>
        <v>0</v>
      </c>
      <c r="I108" s="50" t="str">
        <f t="shared" si="16"/>
        <v/>
      </c>
      <c r="J108" s="348"/>
    </row>
    <row r="109" spans="1:10" s="9" customFormat="1" ht="46.95" customHeight="1" thickBot="1" x14ac:dyDescent="0.3">
      <c r="A109" s="162" t="s">
        <v>201</v>
      </c>
      <c r="B109" s="159">
        <f>B103</f>
        <v>0</v>
      </c>
      <c r="C109" s="70" t="str">
        <f t="shared" si="13"/>
        <v/>
      </c>
      <c r="D109" s="159">
        <f>D103</f>
        <v>0</v>
      </c>
      <c r="E109" s="70" t="str">
        <f t="shared" si="14"/>
        <v/>
      </c>
      <c r="F109" s="159">
        <f>F103</f>
        <v>0</v>
      </c>
      <c r="G109" s="50" t="str">
        <f t="shared" si="15"/>
        <v/>
      </c>
      <c r="H109" s="159">
        <f>H103</f>
        <v>0</v>
      </c>
      <c r="I109" s="70" t="str">
        <f t="shared" si="16"/>
        <v/>
      </c>
      <c r="J109" s="348"/>
    </row>
    <row r="110" spans="1:10" s="9" customFormat="1" ht="46.95" customHeight="1" thickTop="1" x14ac:dyDescent="0.25">
      <c r="A110" s="401" t="s">
        <v>202</v>
      </c>
      <c r="B110" s="163">
        <f>B107+B108+B109</f>
        <v>0</v>
      </c>
      <c r="C110" s="47" t="str">
        <f t="shared" si="13"/>
        <v/>
      </c>
      <c r="D110" s="163">
        <f>D107+D108+D109</f>
        <v>0</v>
      </c>
      <c r="E110" s="47" t="str">
        <f t="shared" si="14"/>
        <v/>
      </c>
      <c r="F110" s="163">
        <f>F107+F108+F109</f>
        <v>0</v>
      </c>
      <c r="G110" s="232" t="str">
        <f t="shared" si="15"/>
        <v/>
      </c>
      <c r="H110" s="163">
        <f>H107+H108+H109</f>
        <v>0</v>
      </c>
      <c r="I110" s="232" t="str">
        <f t="shared" si="16"/>
        <v/>
      </c>
      <c r="J110" s="348"/>
    </row>
    <row r="111" spans="1:10" s="14" customFormat="1" ht="79.2" customHeight="1" x14ac:dyDescent="0.4">
      <c r="A111" s="165" t="s">
        <v>130</v>
      </c>
      <c r="B111" s="121"/>
      <c r="C111" s="166"/>
      <c r="D111" s="121"/>
      <c r="E111" s="166"/>
      <c r="F111" s="121"/>
      <c r="G111" s="166"/>
      <c r="H111" s="121"/>
      <c r="I111" s="166"/>
      <c r="J111" s="346"/>
    </row>
    <row r="112" spans="1:10" s="9" customFormat="1" ht="42" customHeight="1" x14ac:dyDescent="0.3">
      <c r="A112" s="167" t="s">
        <v>101</v>
      </c>
      <c r="B112" s="80"/>
      <c r="C112" s="81"/>
      <c r="D112" s="80"/>
      <c r="E112" s="81"/>
      <c r="F112" s="80"/>
      <c r="G112" s="81"/>
      <c r="H112" s="80"/>
      <c r="I112" s="81"/>
      <c r="J112" s="348"/>
    </row>
    <row r="113" spans="1:10" s="9" customFormat="1" ht="38.4" customHeight="1" x14ac:dyDescent="0.25">
      <c r="A113" s="17" t="s">
        <v>431</v>
      </c>
      <c r="B113" s="112" t="s">
        <v>41</v>
      </c>
      <c r="C113" s="81"/>
      <c r="D113" s="112" t="s">
        <v>41</v>
      </c>
      <c r="E113" s="81"/>
      <c r="F113" s="112" t="s">
        <v>41</v>
      </c>
      <c r="G113" s="81"/>
      <c r="H113" s="112" t="s">
        <v>41</v>
      </c>
      <c r="I113" s="81"/>
      <c r="J113" s="348"/>
    </row>
    <row r="114" spans="1:10" s="11" customFormat="1" ht="32.4" customHeight="1" x14ac:dyDescent="0.25">
      <c r="A114" s="168" t="s">
        <v>24</v>
      </c>
      <c r="B114" s="49"/>
      <c r="C114" s="81"/>
      <c r="D114" s="49"/>
      <c r="E114" s="81"/>
      <c r="F114" s="49"/>
      <c r="G114" s="81"/>
      <c r="H114" s="49"/>
      <c r="I114" s="81"/>
      <c r="J114" s="351"/>
    </row>
    <row r="115" spans="1:10" s="16" customFormat="1" ht="32.4" customHeight="1" x14ac:dyDescent="0.25">
      <c r="A115" s="168" t="s">
        <v>203</v>
      </c>
      <c r="B115" s="49"/>
      <c r="C115" s="81"/>
      <c r="D115" s="49"/>
      <c r="E115" s="81"/>
      <c r="F115" s="49"/>
      <c r="G115" s="81"/>
      <c r="H115" s="49"/>
      <c r="I115" s="81"/>
      <c r="J115" s="345"/>
    </row>
    <row r="116" spans="1:10" s="6" customFormat="1" ht="31.95" customHeight="1" x14ac:dyDescent="0.25">
      <c r="A116" s="168" t="s">
        <v>91</v>
      </c>
      <c r="B116" s="49"/>
      <c r="C116" s="81"/>
      <c r="D116" s="49"/>
      <c r="E116" s="81"/>
      <c r="F116" s="49"/>
      <c r="G116" s="81"/>
      <c r="H116" s="49"/>
      <c r="I116" s="81"/>
      <c r="J116" s="345"/>
    </row>
    <row r="117" spans="1:10" s="9" customFormat="1" ht="31.95" customHeight="1" x14ac:dyDescent="0.25">
      <c r="A117" s="18" t="s">
        <v>92</v>
      </c>
      <c r="B117" s="49"/>
      <c r="C117" s="81"/>
      <c r="D117" s="49"/>
      <c r="E117" s="81"/>
      <c r="F117" s="49"/>
      <c r="G117" s="81"/>
      <c r="H117" s="49"/>
      <c r="I117" s="81"/>
      <c r="J117" s="348"/>
    </row>
    <row r="118" spans="1:10" s="9" customFormat="1" ht="30" customHeight="1" x14ac:dyDescent="0.25">
      <c r="A118" s="261" t="s">
        <v>185</v>
      </c>
      <c r="B118" s="49"/>
      <c r="C118" s="81"/>
      <c r="D118" s="49"/>
      <c r="E118" s="81"/>
      <c r="F118" s="49"/>
      <c r="G118" s="81"/>
      <c r="H118" s="49"/>
      <c r="I118" s="81"/>
      <c r="J118" s="348"/>
    </row>
    <row r="119" spans="1:10" s="9" customFormat="1" ht="33" customHeight="1" thickBot="1" x14ac:dyDescent="0.3">
      <c r="A119" s="262" t="s">
        <v>97</v>
      </c>
      <c r="B119" s="84"/>
      <c r="C119" s="81"/>
      <c r="D119" s="84"/>
      <c r="E119" s="81"/>
      <c r="F119" s="84"/>
      <c r="G119" s="81"/>
      <c r="H119" s="84"/>
      <c r="I119" s="81"/>
      <c r="J119" s="348"/>
    </row>
    <row r="120" spans="1:10" s="16" customFormat="1" ht="31.95" customHeight="1" thickTop="1" x14ac:dyDescent="0.25">
      <c r="A120" s="424" t="s">
        <v>36</v>
      </c>
      <c r="B120" s="85">
        <f>SUM(B114:B119)</f>
        <v>0</v>
      </c>
      <c r="C120" s="81"/>
      <c r="D120" s="85">
        <f>SUM(D114:D119)</f>
        <v>0</v>
      </c>
      <c r="E120" s="81"/>
      <c r="F120" s="85">
        <f>SUM(F114:F119)</f>
        <v>0</v>
      </c>
      <c r="G120" s="81"/>
      <c r="H120" s="85">
        <f>SUM(H114:H119)</f>
        <v>0</v>
      </c>
      <c r="I120" s="81"/>
      <c r="J120" s="345"/>
    </row>
    <row r="121" spans="1:10" s="6" customFormat="1" ht="31.95" customHeight="1" x14ac:dyDescent="0.25">
      <c r="A121" s="426" t="s">
        <v>37</v>
      </c>
      <c r="B121" s="49">
        <f>'Jälkilaskelma 2024'!B122</f>
        <v>0</v>
      </c>
      <c r="C121" s="81"/>
      <c r="D121" s="49">
        <f>'Jälkilaskelma 2024'!D122</f>
        <v>0</v>
      </c>
      <c r="E121" s="81"/>
      <c r="F121" s="49">
        <f>'Jälkilaskelma 2024'!F122</f>
        <v>0</v>
      </c>
      <c r="G121" s="81"/>
      <c r="H121" s="49">
        <f>'Jälkilaskelma 2024'!H122</f>
        <v>0</v>
      </c>
      <c r="I121" s="81"/>
      <c r="J121" s="345"/>
    </row>
    <row r="122" spans="1:10" s="9" customFormat="1" ht="31.95" customHeight="1" x14ac:dyDescent="0.25">
      <c r="A122" s="427" t="s">
        <v>39</v>
      </c>
      <c r="B122" s="85">
        <f>SUM(B120:B121)</f>
        <v>0</v>
      </c>
      <c r="C122" s="81"/>
      <c r="D122" s="85">
        <f>SUM(D120:D121)</f>
        <v>0</v>
      </c>
      <c r="E122" s="81"/>
      <c r="F122" s="85">
        <f>SUM(F120:F121)</f>
        <v>0</v>
      </c>
      <c r="G122" s="81"/>
      <c r="H122" s="85">
        <f>SUM(H120:H121)</f>
        <v>0</v>
      </c>
      <c r="I122" s="81"/>
      <c r="J122" s="348"/>
    </row>
    <row r="123" spans="1:10" s="9" customFormat="1" ht="52.95" customHeight="1" x14ac:dyDescent="0.3">
      <c r="A123" s="167" t="s">
        <v>222</v>
      </c>
      <c r="B123" s="80"/>
      <c r="C123" s="81"/>
      <c r="D123" s="80"/>
      <c r="E123" s="81"/>
      <c r="F123" s="80"/>
      <c r="G123" s="81"/>
      <c r="H123" s="80"/>
      <c r="I123" s="81"/>
      <c r="J123" s="348"/>
    </row>
    <row r="124" spans="1:10" s="16" customFormat="1" ht="31.95" customHeight="1" x14ac:dyDescent="0.25">
      <c r="A124" s="168" t="s">
        <v>20</v>
      </c>
      <c r="B124" s="49"/>
      <c r="C124" s="81"/>
      <c r="D124" s="49"/>
      <c r="E124" s="81"/>
      <c r="F124" s="49"/>
      <c r="G124" s="81"/>
      <c r="H124" s="49"/>
      <c r="I124" s="81"/>
      <c r="J124" s="345"/>
    </row>
    <row r="125" spans="1:10" s="6" customFormat="1" ht="32.4" customHeight="1" x14ac:dyDescent="0.25">
      <c r="A125" s="168" t="s">
        <v>96</v>
      </c>
      <c r="B125" s="49"/>
      <c r="C125" s="81"/>
      <c r="D125" s="49"/>
      <c r="E125" s="81"/>
      <c r="F125" s="49"/>
      <c r="G125" s="81"/>
      <c r="H125" s="49"/>
      <c r="I125" s="81"/>
      <c r="J125" s="345"/>
    </row>
    <row r="126" spans="1:10" s="9" customFormat="1" ht="32.4" customHeight="1" x14ac:dyDescent="0.25">
      <c r="A126" s="168" t="s">
        <v>93</v>
      </c>
      <c r="B126" s="49"/>
      <c r="C126" s="81"/>
      <c r="D126" s="49"/>
      <c r="E126" s="81"/>
      <c r="F126" s="49"/>
      <c r="G126" s="81"/>
      <c r="H126" s="49"/>
      <c r="I126" s="81"/>
      <c r="J126" s="348"/>
    </row>
    <row r="127" spans="1:10" s="9" customFormat="1" ht="35.4" customHeight="1" x14ac:dyDescent="0.25">
      <c r="A127" s="18" t="s">
        <v>204</v>
      </c>
      <c r="B127" s="49"/>
      <c r="C127" s="81"/>
      <c r="D127" s="46"/>
      <c r="E127" s="81"/>
      <c r="F127" s="46"/>
      <c r="G127" s="81"/>
      <c r="H127" s="46"/>
      <c r="I127" s="81"/>
      <c r="J127" s="348"/>
    </row>
    <row r="128" spans="1:10" s="9" customFormat="1" ht="35.4" customHeight="1" x14ac:dyDescent="0.25">
      <c r="A128" s="261" t="s">
        <v>185</v>
      </c>
      <c r="B128" s="49"/>
      <c r="C128" s="81"/>
      <c r="D128" s="46"/>
      <c r="E128" s="81"/>
      <c r="F128" s="46"/>
      <c r="G128" s="81"/>
      <c r="H128" s="46"/>
      <c r="I128" s="81"/>
      <c r="J128" s="348"/>
    </row>
    <row r="129" spans="1:10" ht="37.200000000000003" customHeight="1" thickBot="1" x14ac:dyDescent="0.3">
      <c r="A129" s="284" t="s">
        <v>97</v>
      </c>
      <c r="B129" s="84"/>
      <c r="C129" s="81"/>
      <c r="D129" s="84"/>
      <c r="E129" s="81"/>
      <c r="F129" s="84"/>
      <c r="G129" s="81"/>
      <c r="H129" s="84"/>
      <c r="I129" s="81"/>
    </row>
    <row r="130" spans="1:10" s="9" customFormat="1" ht="29.4" customHeight="1" thickTop="1" x14ac:dyDescent="0.25">
      <c r="A130" s="424" t="s">
        <v>38</v>
      </c>
      <c r="B130" s="85">
        <f>SUM(B124:B129)</f>
        <v>0</v>
      </c>
      <c r="C130" s="81"/>
      <c r="D130" s="85">
        <f>SUM(D124:D129)</f>
        <v>0</v>
      </c>
      <c r="E130" s="81"/>
      <c r="F130" s="85">
        <f>SUM(F124:F129)</f>
        <v>0</v>
      </c>
      <c r="G130" s="81"/>
      <c r="H130" s="85">
        <f>SUM(H124:H129)</f>
        <v>0</v>
      </c>
      <c r="I130" s="81"/>
      <c r="J130" s="348"/>
    </row>
    <row r="131" spans="1:10" s="9" customFormat="1" ht="29.4" customHeight="1" x14ac:dyDescent="0.25">
      <c r="A131" s="426" t="s">
        <v>37</v>
      </c>
      <c r="B131" s="49">
        <f>'Jälkilaskelma 2024'!B132</f>
        <v>0</v>
      </c>
      <c r="C131" s="81"/>
      <c r="D131" s="49">
        <f>'Jälkilaskelma 2024'!D132</f>
        <v>0</v>
      </c>
      <c r="E131" s="81"/>
      <c r="F131" s="49">
        <f>'Jälkilaskelma 2024'!F132</f>
        <v>0</v>
      </c>
      <c r="G131" s="81"/>
      <c r="H131" s="49">
        <f>'Jälkilaskelma 2024'!H132</f>
        <v>0</v>
      </c>
      <c r="I131" s="81"/>
      <c r="J131" s="348"/>
    </row>
    <row r="132" spans="1:10" ht="29.4" customHeight="1" x14ac:dyDescent="0.25">
      <c r="A132" s="427" t="s">
        <v>40</v>
      </c>
      <c r="B132" s="85">
        <f>SUM(B130:B131)</f>
        <v>0</v>
      </c>
      <c r="C132" s="81"/>
      <c r="D132" s="85">
        <f>SUM(D130:D131)</f>
        <v>0</v>
      </c>
      <c r="E132" s="81"/>
      <c r="F132" s="85">
        <f>SUM(F130:F131)</f>
        <v>0</v>
      </c>
      <c r="G132" s="81"/>
      <c r="H132" s="85">
        <f>SUM(H130:H131)</f>
        <v>0</v>
      </c>
      <c r="I132" s="81"/>
    </row>
    <row r="133" spans="1:10" s="9" customFormat="1" ht="82.95" customHeight="1" x14ac:dyDescent="0.25">
      <c r="A133" s="111" t="s">
        <v>221</v>
      </c>
      <c r="B133" s="86"/>
      <c r="C133" s="87"/>
      <c r="D133" s="86"/>
      <c r="E133" s="87"/>
      <c r="F133" s="86"/>
      <c r="G133" s="87"/>
      <c r="H133" s="86"/>
      <c r="I133" s="87"/>
      <c r="J133" s="348"/>
    </row>
    <row r="134" spans="1:10" s="9" customFormat="1" ht="38.4" customHeight="1" x14ac:dyDescent="0.25">
      <c r="A134" s="113" t="s">
        <v>94</v>
      </c>
      <c r="B134" s="49"/>
      <c r="C134" s="87"/>
      <c r="D134" s="49"/>
      <c r="E134" s="87"/>
      <c r="F134" s="49"/>
      <c r="G134" s="87"/>
      <c r="H134" s="49"/>
      <c r="I134" s="87"/>
      <c r="J134" s="348"/>
    </row>
    <row r="135" spans="1:10" s="9" customFormat="1" ht="31.2" customHeight="1" thickBot="1" x14ac:dyDescent="0.3">
      <c r="A135" s="267" t="s">
        <v>95</v>
      </c>
      <c r="B135" s="268"/>
      <c r="C135" s="169"/>
      <c r="D135" s="268"/>
      <c r="E135" s="169"/>
      <c r="F135" s="268"/>
      <c r="G135" s="169"/>
      <c r="H135" s="268"/>
      <c r="I135" s="169"/>
      <c r="J135" s="348"/>
    </row>
    <row r="136" spans="1:10" s="9" customFormat="1" ht="31.2" customHeight="1" thickTop="1" x14ac:dyDescent="0.25">
      <c r="A136" s="424" t="s">
        <v>42</v>
      </c>
      <c r="B136" s="171">
        <f>SUM(B134:B135)</f>
        <v>0</v>
      </c>
      <c r="C136" s="169"/>
      <c r="D136" s="171">
        <f>SUM(D134:D135)</f>
        <v>0</v>
      </c>
      <c r="E136" s="169"/>
      <c r="F136" s="171">
        <f>SUM(F134:F135)</f>
        <v>0</v>
      </c>
      <c r="G136" s="169"/>
      <c r="H136" s="171">
        <f>SUM(H134:H135)</f>
        <v>0</v>
      </c>
      <c r="I136" s="169"/>
      <c r="J136" s="348"/>
    </row>
    <row r="137" spans="1:10" s="9" customFormat="1" ht="31.2" customHeight="1" x14ac:dyDescent="0.25">
      <c r="A137" s="426" t="s">
        <v>37</v>
      </c>
      <c r="B137" s="10">
        <f>'Jälkilaskelma 2024'!B138</f>
        <v>0</v>
      </c>
      <c r="C137" s="169"/>
      <c r="D137" s="10">
        <f>'Jälkilaskelma 2024'!D138</f>
        <v>0</v>
      </c>
      <c r="E137" s="169"/>
      <c r="F137" s="10">
        <f>'Jälkilaskelma 2024'!F138</f>
        <v>0</v>
      </c>
      <c r="G137" s="169"/>
      <c r="H137" s="10">
        <f>'Jälkilaskelma 2024'!H138</f>
        <v>0</v>
      </c>
      <c r="I137" s="169"/>
      <c r="J137" s="348"/>
    </row>
    <row r="138" spans="1:10" s="9" customFormat="1" ht="31.2" customHeight="1" x14ac:dyDescent="0.25">
      <c r="A138" s="427" t="s">
        <v>43</v>
      </c>
      <c r="B138" s="171">
        <f>SUM(B136:B137)</f>
        <v>0</v>
      </c>
      <c r="C138" s="169"/>
      <c r="D138" s="171">
        <f>SUM(D136:D137)</f>
        <v>0</v>
      </c>
      <c r="E138" s="169"/>
      <c r="F138" s="171">
        <f>SUM(F136:F137)</f>
        <v>0</v>
      </c>
      <c r="G138" s="169"/>
      <c r="H138" s="171">
        <f>SUM(H136:H137)</f>
        <v>0</v>
      </c>
      <c r="I138" s="169"/>
      <c r="J138" s="348"/>
    </row>
    <row r="139" spans="1:10" s="14" customFormat="1" ht="58.2" customHeight="1" x14ac:dyDescent="0.3">
      <c r="A139" s="407" t="s">
        <v>205</v>
      </c>
      <c r="B139" s="114"/>
      <c r="C139" s="115"/>
      <c r="D139" s="114"/>
      <c r="E139" s="115"/>
      <c r="F139" s="114"/>
      <c r="G139" s="115"/>
      <c r="H139" s="114"/>
      <c r="I139" s="115"/>
      <c r="J139" s="346"/>
    </row>
    <row r="140" spans="1:10" s="14" customFormat="1" ht="43.2" customHeight="1" x14ac:dyDescent="0.25">
      <c r="A140" s="172" t="s">
        <v>198</v>
      </c>
      <c r="B140" s="40">
        <f>B105</f>
        <v>0</v>
      </c>
      <c r="C140" s="117"/>
      <c r="D140" s="40">
        <f>D105</f>
        <v>0</v>
      </c>
      <c r="E140" s="117"/>
      <c r="F140" s="40">
        <f>F105</f>
        <v>0</v>
      </c>
      <c r="G140" s="117"/>
      <c r="H140" s="40">
        <f>H105</f>
        <v>0</v>
      </c>
      <c r="I140" s="117"/>
      <c r="J140" s="346"/>
    </row>
    <row r="141" spans="1:10" s="14" customFormat="1" ht="32.4" customHeight="1" x14ac:dyDescent="0.25">
      <c r="A141" s="172" t="s">
        <v>199</v>
      </c>
      <c r="B141" s="40">
        <f>B106</f>
        <v>0</v>
      </c>
      <c r="C141" s="117"/>
      <c r="D141" s="40">
        <f>D106</f>
        <v>0</v>
      </c>
      <c r="E141" s="117"/>
      <c r="F141" s="40">
        <f>F106</f>
        <v>0</v>
      </c>
      <c r="G141" s="117"/>
      <c r="H141" s="40">
        <f>H106</f>
        <v>0</v>
      </c>
      <c r="I141" s="117"/>
      <c r="J141" s="346"/>
    </row>
    <row r="142" spans="1:10" s="14" customFormat="1" ht="38.4" customHeight="1" x14ac:dyDescent="0.25">
      <c r="A142" s="173" t="s">
        <v>206</v>
      </c>
      <c r="B142" s="40">
        <f>B108</f>
        <v>0</v>
      </c>
      <c r="C142" s="117"/>
      <c r="D142" s="40">
        <f>D108</f>
        <v>0</v>
      </c>
      <c r="E142" s="117"/>
      <c r="F142" s="40">
        <f>F108</f>
        <v>0</v>
      </c>
      <c r="G142" s="117"/>
      <c r="H142" s="40">
        <f>H108</f>
        <v>0</v>
      </c>
      <c r="I142" s="117"/>
      <c r="J142" s="346"/>
    </row>
    <row r="143" spans="1:10" s="7" customFormat="1" ht="40.200000000000003" customHeight="1" x14ac:dyDescent="0.25">
      <c r="A143" s="173" t="s">
        <v>207</v>
      </c>
      <c r="B143" s="40">
        <f>B109</f>
        <v>0</v>
      </c>
      <c r="C143" s="117"/>
      <c r="D143" s="40">
        <f>D109</f>
        <v>0</v>
      </c>
      <c r="E143" s="117"/>
      <c r="F143" s="40">
        <f>F109</f>
        <v>0</v>
      </c>
      <c r="G143" s="117"/>
      <c r="H143" s="40">
        <f>H109</f>
        <v>0</v>
      </c>
      <c r="I143" s="117"/>
      <c r="J143" s="346"/>
    </row>
    <row r="144" spans="1:10" s="14" customFormat="1" ht="31.2" customHeight="1" x14ac:dyDescent="0.25">
      <c r="A144" s="173" t="s">
        <v>39</v>
      </c>
      <c r="B144" s="40">
        <f>B122</f>
        <v>0</v>
      </c>
      <c r="C144" s="117"/>
      <c r="D144" s="40">
        <f>D122</f>
        <v>0</v>
      </c>
      <c r="E144" s="117"/>
      <c r="F144" s="40">
        <f>F122</f>
        <v>0</v>
      </c>
      <c r="G144" s="117"/>
      <c r="H144" s="40">
        <f>H122</f>
        <v>0</v>
      </c>
      <c r="I144" s="117"/>
      <c r="J144" s="346"/>
    </row>
    <row r="145" spans="1:10" s="14" customFormat="1" ht="31.2" customHeight="1" x14ac:dyDescent="0.25">
      <c r="A145" s="173" t="s">
        <v>40</v>
      </c>
      <c r="B145" s="40">
        <f>B132</f>
        <v>0</v>
      </c>
      <c r="C145" s="117"/>
      <c r="D145" s="40">
        <f>D132</f>
        <v>0</v>
      </c>
      <c r="E145" s="117"/>
      <c r="F145" s="40">
        <f>F132</f>
        <v>0</v>
      </c>
      <c r="G145" s="117"/>
      <c r="H145" s="40">
        <f>H132</f>
        <v>0</v>
      </c>
      <c r="I145" s="117"/>
      <c r="J145" s="346"/>
    </row>
    <row r="146" spans="1:10" s="14" customFormat="1" ht="34.200000000000003" customHeight="1" thickBot="1" x14ac:dyDescent="0.3">
      <c r="A146" s="162" t="s">
        <v>208</v>
      </c>
      <c r="B146" s="70">
        <f>B138</f>
        <v>0</v>
      </c>
      <c r="C146" s="117"/>
      <c r="D146" s="70">
        <f>D138</f>
        <v>0</v>
      </c>
      <c r="E146" s="117"/>
      <c r="F146" s="70">
        <f>F138</f>
        <v>0</v>
      </c>
      <c r="G146" s="117"/>
      <c r="H146" s="70">
        <f>H138</f>
        <v>0</v>
      </c>
      <c r="I146" s="117"/>
      <c r="J146" s="346"/>
    </row>
    <row r="147" spans="1:10" s="14" customFormat="1" ht="32.4" customHeight="1" thickTop="1" x14ac:dyDescent="0.25">
      <c r="A147" s="423" t="s">
        <v>371</v>
      </c>
      <c r="B147" s="174">
        <f>SUM(B140:B146)</f>
        <v>0</v>
      </c>
      <c r="C147" s="118"/>
      <c r="D147" s="174">
        <f>SUM(D140:D146)</f>
        <v>0</v>
      </c>
      <c r="E147" s="118"/>
      <c r="F147" s="174">
        <f>SUM(F140:F146)</f>
        <v>0</v>
      </c>
      <c r="G147" s="118"/>
      <c r="H147" s="174">
        <f>SUM(H140:H146)</f>
        <v>0</v>
      </c>
      <c r="I147" s="118"/>
      <c r="J147" s="346"/>
    </row>
    <row r="148" spans="1:10" s="14" customFormat="1" ht="61.95" customHeight="1" x14ac:dyDescent="0.3">
      <c r="A148" s="370" t="s">
        <v>370</v>
      </c>
      <c r="B148"/>
      <c r="C148" s="118"/>
      <c r="D148" s="222"/>
      <c r="E148" s="118"/>
      <c r="F148" s="116"/>
      <c r="J148" s="346"/>
    </row>
    <row r="149" spans="1:10" s="14" customFormat="1" ht="25.2" customHeight="1" x14ac:dyDescent="0.25">
      <c r="A149" s="156" t="s">
        <v>209</v>
      </c>
      <c r="B149" s="219"/>
      <c r="C149" s="117"/>
      <c r="D149" s="119"/>
      <c r="E149" s="120"/>
      <c r="F149" s="116"/>
      <c r="J149" s="346"/>
    </row>
    <row r="150" spans="1:10" s="14" customFormat="1" ht="25.2" customHeight="1" x14ac:dyDescent="0.25">
      <c r="A150" s="217" t="s">
        <v>270</v>
      </c>
      <c r="B150" s="219"/>
      <c r="C150" s="117"/>
      <c r="D150" s="119"/>
      <c r="E150" s="120"/>
      <c r="F150" s="116"/>
      <c r="J150" s="346"/>
    </row>
    <row r="151" spans="1:10" s="14" customFormat="1" ht="25.2" customHeight="1" x14ac:dyDescent="0.25">
      <c r="A151" s="218" t="s">
        <v>271</v>
      </c>
      <c r="B151" s="219"/>
      <c r="C151" s="117"/>
      <c r="D151" s="119"/>
      <c r="E151" s="120"/>
      <c r="F151" s="116"/>
      <c r="J151" s="346"/>
    </row>
    <row r="152" spans="1:10" s="14" customFormat="1" ht="40.200000000000003" customHeight="1" thickBot="1" x14ac:dyDescent="0.35">
      <c r="A152" s="408" t="s">
        <v>210</v>
      </c>
      <c r="B152" s="220">
        <f>B149-(SUM(B150:B151))</f>
        <v>0</v>
      </c>
      <c r="C152" s="120"/>
      <c r="D152" s="121"/>
      <c r="E152" s="120"/>
      <c r="F152" s="116"/>
      <c r="G152"/>
      <c r="J152" s="353"/>
    </row>
    <row r="153" spans="1:10" s="7" customFormat="1" ht="56.4" customHeight="1" thickTop="1" thickBot="1" x14ac:dyDescent="0.3">
      <c r="A153" s="410" t="s">
        <v>211</v>
      </c>
      <c r="B153" s="178">
        <f>ROUNDDOWN(B147-B152,2)</f>
        <v>0</v>
      </c>
      <c r="C153" s="123" t="str">
        <f>IF((B153)=0,"",IF((B153)&lt;&gt;0,"Kokonaisjäämän ja taseen rahoitusaseman lukujen on täsmättävä toisiinsa. Jos luvut eivät täsmää, on jälkilaskelman luvut tarkistettava. Huom! Tarkistuslaskelmat auttavat tarkistamisessa."))</f>
        <v/>
      </c>
      <c r="D153" s="121"/>
      <c r="E153" s="120"/>
      <c r="F153" s="2"/>
      <c r="J153" s="346"/>
    </row>
    <row r="154" spans="1:10" s="14" customFormat="1" ht="25.2" customHeight="1" thickTop="1" x14ac:dyDescent="0.25">
      <c r="A154" s="156" t="s">
        <v>212</v>
      </c>
      <c r="B154" s="219">
        <f>'Jälkilaskelma 2024'!B149</f>
        <v>0</v>
      </c>
      <c r="C154" s="124"/>
      <c r="D154" s="119"/>
      <c r="E154" s="120"/>
      <c r="F154" s="116"/>
      <c r="J154" s="346"/>
    </row>
    <row r="155" spans="1:10" s="14" customFormat="1" ht="25.2" customHeight="1" x14ac:dyDescent="0.25">
      <c r="A155" s="156" t="s">
        <v>213</v>
      </c>
      <c r="B155" s="219">
        <f>'Jälkilaskelma 2024'!B150</f>
        <v>0</v>
      </c>
      <c r="C155" s="114"/>
      <c r="D155" s="119"/>
      <c r="E155" s="120"/>
      <c r="F155" s="116"/>
      <c r="J155" s="346"/>
    </row>
    <row r="156" spans="1:10" s="14" customFormat="1" ht="25.2" customHeight="1" thickBot="1" x14ac:dyDescent="0.3">
      <c r="A156" s="156" t="s">
        <v>214</v>
      </c>
      <c r="B156" s="219">
        <f>'Jälkilaskelma 2024'!B151</f>
        <v>0</v>
      </c>
      <c r="C156" s="114"/>
      <c r="D156" s="119"/>
      <c r="E156" s="120"/>
      <c r="F156" s="116"/>
      <c r="J156" s="346"/>
    </row>
    <row r="157" spans="1:10" s="14" customFormat="1" ht="46.2" customHeight="1" thickTop="1" x14ac:dyDescent="0.3">
      <c r="A157" s="409" t="s">
        <v>215</v>
      </c>
      <c r="B157" s="221">
        <f>B154-(SUM(B155:B156))</f>
        <v>0</v>
      </c>
      <c r="C157" s="175"/>
      <c r="D157" s="176"/>
      <c r="E157" s="177"/>
      <c r="F157" s="116"/>
      <c r="J157" s="353"/>
    </row>
    <row r="158" spans="1:10" s="128" customFormat="1" ht="61.95" customHeight="1" x14ac:dyDescent="0.3">
      <c r="A158" s="223" t="s">
        <v>223</v>
      </c>
      <c r="B158" s="120"/>
      <c r="C158" s="125"/>
      <c r="D158" s="119"/>
      <c r="E158" s="126"/>
      <c r="F158" s="127"/>
      <c r="J158" s="354"/>
    </row>
    <row r="159" spans="1:10" s="128" customFormat="1" ht="36" customHeight="1" x14ac:dyDescent="0.25">
      <c r="A159" s="413" t="s">
        <v>224</v>
      </c>
      <c r="B159" s="181"/>
      <c r="C159" s="119"/>
      <c r="D159" s="355"/>
      <c r="E159" s="126"/>
      <c r="F159" s="355"/>
      <c r="H159" s="355"/>
      <c r="J159" s="354"/>
    </row>
    <row r="160" spans="1:10" ht="25.2" customHeight="1" x14ac:dyDescent="0.25">
      <c r="A160" s="213" t="s">
        <v>225</v>
      </c>
      <c r="B160" s="89"/>
      <c r="C160" s="88"/>
      <c r="D160" s="356"/>
      <c r="F160" s="356"/>
      <c r="H160" s="356"/>
    </row>
    <row r="161" spans="1:10" ht="25.2" customHeight="1" x14ac:dyDescent="0.25">
      <c r="A161" s="206" t="s">
        <v>226</v>
      </c>
      <c r="B161" s="89"/>
      <c r="C161" s="88"/>
      <c r="D161" s="356"/>
      <c r="F161" s="356"/>
      <c r="H161" s="356"/>
    </row>
    <row r="162" spans="1:10" ht="25.2" customHeight="1" x14ac:dyDescent="0.25">
      <c r="A162" s="213" t="s">
        <v>227</v>
      </c>
      <c r="B162" s="89"/>
      <c r="C162" s="88"/>
      <c r="D162" s="356"/>
      <c r="F162" s="356"/>
      <c r="H162" s="356"/>
    </row>
    <row r="163" spans="1:10" ht="25.2" customHeight="1" x14ac:dyDescent="0.25">
      <c r="A163" s="213" t="s">
        <v>228</v>
      </c>
      <c r="B163" s="89"/>
      <c r="C163" s="88"/>
      <c r="D163" s="356"/>
      <c r="F163" s="356"/>
      <c r="H163" s="356"/>
    </row>
    <row r="164" spans="1:10" ht="25.2" customHeight="1" x14ac:dyDescent="0.25">
      <c r="A164" s="215" t="s">
        <v>369</v>
      </c>
      <c r="B164" s="90"/>
      <c r="C164" s="88"/>
      <c r="D164" s="140"/>
      <c r="F164" s="140"/>
      <c r="H164" s="140"/>
    </row>
    <row r="165" spans="1:10" ht="25.2" customHeight="1" x14ac:dyDescent="0.25">
      <c r="A165" s="216" t="s">
        <v>229</v>
      </c>
      <c r="B165" s="91">
        <f>SUM(B160:B164)</f>
        <v>0</v>
      </c>
      <c r="C165" s="88"/>
      <c r="D165" s="357">
        <f>SUM(D160:D164)</f>
        <v>0</v>
      </c>
      <c r="F165" s="357">
        <f>SUM(F160:F164)</f>
        <v>0</v>
      </c>
      <c r="H165" s="357">
        <f>SUM(H160:H164)</f>
        <v>0</v>
      </c>
    </row>
    <row r="166" spans="1:10" ht="25.2" customHeight="1" x14ac:dyDescent="0.25">
      <c r="A166" s="206" t="s">
        <v>230</v>
      </c>
      <c r="B166" s="92">
        <f>B18+B19+B20+B21+B66+B82+B114+B124+B48</f>
        <v>0</v>
      </c>
      <c r="C166" s="88"/>
      <c r="D166" s="358">
        <f>D18+D19+D20+D21+D66+D82+D114+D124+D48</f>
        <v>0</v>
      </c>
      <c r="F166" s="358">
        <f>F18+F19+F20+F21+F66+F82+F114+F124+F48</f>
        <v>0</v>
      </c>
      <c r="H166" s="358">
        <f>H18+H19+H20+H21+H66+H82+H114+H124+H48</f>
        <v>0</v>
      </c>
    </row>
    <row r="167" spans="1:10" s="430" customFormat="1" ht="25.2" customHeight="1" x14ac:dyDescent="0.25">
      <c r="A167" s="206" t="s">
        <v>231</v>
      </c>
      <c r="B167" s="93">
        <f>-(B46-B41-B43-B24+B68+B72+B74+B86+B88-B115-B125+B71+B51+B54+B55+B57-B44-B102)</f>
        <v>0</v>
      </c>
      <c r="C167" s="88"/>
      <c r="D167" s="93">
        <f>-(D46-D41-D43-D24+D68+D72+D74+D86+D88-D115-D125+D71+D51+D54+D55+D57-D44-D102)</f>
        <v>0</v>
      </c>
      <c r="E167" s="36"/>
      <c r="F167" s="93">
        <f>-(F46-F41-F43-F24+F68+F72+F74+F86+F88-F115-F125+F71+F51+F54+F55+F57-F44-F102)</f>
        <v>0</v>
      </c>
      <c r="H167" s="93">
        <f>-(H46-H41-H43-H24+H68+H72+H74+H86+H88-H115-H125+H71+H51+H54+H55+H57-H44-H102)</f>
        <v>0</v>
      </c>
      <c r="J167" s="348"/>
    </row>
    <row r="168" spans="1:10" ht="25.2" customHeight="1" x14ac:dyDescent="0.25">
      <c r="A168" s="213" t="s">
        <v>227</v>
      </c>
      <c r="B168" s="92">
        <f>B162</f>
        <v>0</v>
      </c>
      <c r="C168" s="88"/>
      <c r="D168" s="358">
        <f>D162</f>
        <v>0</v>
      </c>
      <c r="F168" s="358">
        <f>F162</f>
        <v>0</v>
      </c>
      <c r="H168" s="358">
        <f>H162</f>
        <v>0</v>
      </c>
    </row>
    <row r="169" spans="1:10" ht="25.2" customHeight="1" x14ac:dyDescent="0.25">
      <c r="A169" s="213" t="s">
        <v>228</v>
      </c>
      <c r="B169" s="92">
        <f>B163</f>
        <v>0</v>
      </c>
      <c r="C169" s="88"/>
      <c r="D169" s="358">
        <f>D163</f>
        <v>0</v>
      </c>
      <c r="F169" s="358">
        <f>F163</f>
        <v>0</v>
      </c>
      <c r="H169" s="358">
        <f>H163</f>
        <v>0</v>
      </c>
    </row>
    <row r="170" spans="1:10" ht="25.2" customHeight="1" x14ac:dyDescent="0.25">
      <c r="A170" s="215" t="s">
        <v>369</v>
      </c>
      <c r="B170" s="101">
        <f>-B44</f>
        <v>0</v>
      </c>
      <c r="C170" s="88"/>
      <c r="D170" s="359">
        <f>-D44</f>
        <v>0</v>
      </c>
      <c r="F170" s="359">
        <f>-F44</f>
        <v>0</v>
      </c>
      <c r="H170" s="359">
        <f>-H44</f>
        <v>0</v>
      </c>
    </row>
    <row r="171" spans="1:10" ht="25.2" customHeight="1" x14ac:dyDescent="0.25">
      <c r="A171" s="216" t="s">
        <v>232</v>
      </c>
      <c r="B171" s="91">
        <f>SUM(B166:B170)</f>
        <v>0</v>
      </c>
      <c r="C171" s="88"/>
      <c r="D171" s="357">
        <f>SUM(D166:D170)</f>
        <v>0</v>
      </c>
      <c r="F171" s="357">
        <f>SUM(F166:F170)</f>
        <v>0</v>
      </c>
      <c r="H171" s="357">
        <f>SUM(H166:H170)</f>
        <v>0</v>
      </c>
    </row>
    <row r="172" spans="1:10" ht="25.2" customHeight="1" x14ac:dyDescent="0.25">
      <c r="A172" s="206" t="s">
        <v>233</v>
      </c>
      <c r="B172" s="95">
        <f>ROUNDDOWN(B165-B171,2)</f>
        <v>0</v>
      </c>
      <c r="C172" s="96" t="str">
        <f>IF((B172)=0,"",IF((B172)&lt;&gt;0,"Tilikauden tuloksen ja jälkilaskelman tuloksen on täsmättävä toisiinsa. Tarkista laskelman luvut!"))</f>
        <v/>
      </c>
      <c r="D172" s="360">
        <f>ROUNDDOWN(D165-D171,2)</f>
        <v>0</v>
      </c>
      <c r="F172" s="360">
        <f>ROUNDDOWN(F165-F171,2)</f>
        <v>0</v>
      </c>
      <c r="H172" s="360">
        <f>ROUNDDOWN(H165-H171,2)</f>
        <v>0</v>
      </c>
    </row>
    <row r="173" spans="1:10" ht="25.2" customHeight="1" x14ac:dyDescent="0.25">
      <c r="A173" s="413" t="s">
        <v>234</v>
      </c>
      <c r="B173" s="181"/>
      <c r="C173" s="88"/>
      <c r="D173" s="355"/>
      <c r="F173" s="355"/>
      <c r="H173" s="355"/>
    </row>
    <row r="174" spans="1:10" ht="25.2" customHeight="1" x14ac:dyDescent="0.25">
      <c r="A174" s="213" t="s">
        <v>235</v>
      </c>
      <c r="B174" s="89"/>
      <c r="C174" s="88"/>
      <c r="D174" s="356"/>
      <c r="F174" s="356"/>
      <c r="H174" s="356"/>
    </row>
    <row r="175" spans="1:10" ht="25.2" customHeight="1" x14ac:dyDescent="0.25">
      <c r="A175" s="206" t="s">
        <v>236</v>
      </c>
      <c r="B175" s="94">
        <f>-B162</f>
        <v>0</v>
      </c>
      <c r="C175" s="88"/>
      <c r="D175" s="359">
        <f>-D162</f>
        <v>0</v>
      </c>
      <c r="F175" s="359">
        <f>-F162</f>
        <v>0</v>
      </c>
      <c r="H175" s="359">
        <f>-H162</f>
        <v>0</v>
      </c>
    </row>
    <row r="176" spans="1:10" ht="25.2" customHeight="1" x14ac:dyDescent="0.25">
      <c r="A176" s="206" t="s">
        <v>237</v>
      </c>
      <c r="B176" s="95">
        <f>SUM(B174:B175)</f>
        <v>0</v>
      </c>
      <c r="C176" s="88"/>
      <c r="D176" s="360">
        <f>SUM(D174:D175)</f>
        <v>0</v>
      </c>
      <c r="F176" s="360">
        <f>SUM(F174:F175)</f>
        <v>0</v>
      </c>
      <c r="H176" s="360">
        <f>SUM(H174:H175)</f>
        <v>0</v>
      </c>
    </row>
    <row r="177" spans="1:10" ht="25.2" customHeight="1" x14ac:dyDescent="0.25">
      <c r="A177" s="213" t="s">
        <v>238</v>
      </c>
      <c r="B177" s="97">
        <f>'Jälkilaskelma 2024'!B174</f>
        <v>0</v>
      </c>
      <c r="C177" s="88"/>
      <c r="D177" s="361">
        <f>'Jälkilaskelma 2024'!D174</f>
        <v>0</v>
      </c>
      <c r="F177" s="361">
        <f>'Jälkilaskelma 2024'!F174</f>
        <v>0</v>
      </c>
      <c r="H177" s="361">
        <f>'Jälkilaskelma 2024'!H174</f>
        <v>0</v>
      </c>
    </row>
    <row r="178" spans="1:10" ht="25.2" customHeight="1" x14ac:dyDescent="0.25">
      <c r="A178" s="214" t="s">
        <v>239</v>
      </c>
      <c r="B178" s="91">
        <f>B176-B177</f>
        <v>0</v>
      </c>
      <c r="C178" s="88"/>
      <c r="D178" s="357">
        <f>D176-D177</f>
        <v>0</v>
      </c>
      <c r="F178" s="357">
        <f>F176-F177</f>
        <v>0</v>
      </c>
      <c r="H178" s="357">
        <f>H176-H177</f>
        <v>0</v>
      </c>
    </row>
    <row r="179" spans="1:10" s="430" customFormat="1" ht="25.2" customHeight="1" x14ac:dyDescent="0.25">
      <c r="A179" s="205" t="s">
        <v>240</v>
      </c>
      <c r="B179" s="92">
        <f>-B97+B41+B87</f>
        <v>0</v>
      </c>
      <c r="C179" s="88"/>
      <c r="D179" s="92">
        <f>-D97+D41+D87</f>
        <v>0</v>
      </c>
      <c r="E179" s="36"/>
      <c r="F179" s="92">
        <f>-F97+F41+F87</f>
        <v>0</v>
      </c>
      <c r="H179" s="92">
        <f>-H97+H41+H87</f>
        <v>0</v>
      </c>
      <c r="J179" s="348"/>
    </row>
    <row r="180" spans="1:10" ht="25.2" customHeight="1" x14ac:dyDescent="0.25">
      <c r="A180" s="205" t="s">
        <v>241</v>
      </c>
      <c r="B180" s="92">
        <f>B117</f>
        <v>0</v>
      </c>
      <c r="C180" s="88"/>
      <c r="D180" s="358">
        <f>D117</f>
        <v>0</v>
      </c>
      <c r="F180" s="358">
        <f>F117</f>
        <v>0</v>
      </c>
      <c r="H180" s="358">
        <f>H117</f>
        <v>0</v>
      </c>
    </row>
    <row r="181" spans="1:10" ht="25.2" customHeight="1" x14ac:dyDescent="0.25">
      <c r="A181" s="205" t="s">
        <v>242</v>
      </c>
      <c r="B181" s="92">
        <f>B127</f>
        <v>0</v>
      </c>
      <c r="C181" s="88"/>
      <c r="D181" s="358">
        <f>D127</f>
        <v>0</v>
      </c>
      <c r="E181" s="98"/>
      <c r="F181" s="358">
        <f>F127</f>
        <v>0</v>
      </c>
      <c r="H181" s="358">
        <f>H127</f>
        <v>0</v>
      </c>
    </row>
    <row r="182" spans="1:10" ht="25.2" customHeight="1" x14ac:dyDescent="0.25">
      <c r="A182" s="206" t="s">
        <v>237</v>
      </c>
      <c r="B182" s="99">
        <f>B179-B181-B180</f>
        <v>0</v>
      </c>
      <c r="C182" s="88"/>
      <c r="D182" s="362">
        <f>D179-D181-D180</f>
        <v>0</v>
      </c>
      <c r="F182" s="362">
        <f>F179-F181-F180</f>
        <v>0</v>
      </c>
      <c r="H182" s="362">
        <f>H179-H181-H180</f>
        <v>0</v>
      </c>
    </row>
    <row r="183" spans="1:10" ht="25.2" customHeight="1" x14ac:dyDescent="0.25">
      <c r="A183" s="206" t="s">
        <v>233</v>
      </c>
      <c r="B183" s="92">
        <f>ROUNDDOWN(IF(B178&gt;0,B178-B182,-B178+B182),2)</f>
        <v>0</v>
      </c>
      <c r="C183" s="100" t="str">
        <f>IF((B183)=0,"",IF((B183)&lt;&gt;0,"Laskelman investonnit on täsmättävä kahden tilikauden välillä tapahtuneeseen muutokseen!"))</f>
        <v/>
      </c>
      <c r="D183" s="360">
        <f>ROUNDDOWN(IF(D182&gt;0,D178-D182,-D178-D182),2)</f>
        <v>0</v>
      </c>
      <c r="F183" s="360">
        <f>ROUNDDOWN(IF(F182&gt;0,F178-F182,-F178-F182),2)</f>
        <v>0</v>
      </c>
      <c r="H183" s="360">
        <f>ROUNDDOWN(IF(H182&gt;0,H178-H182,-H178-H182),2)</f>
        <v>0</v>
      </c>
    </row>
    <row r="184" spans="1:10" ht="25.2" customHeight="1" x14ac:dyDescent="0.25">
      <c r="A184" s="411" t="s">
        <v>243</v>
      </c>
      <c r="B184" s="186"/>
      <c r="C184" s="88"/>
      <c r="D184" s="363"/>
      <c r="F184" s="363"/>
      <c r="H184" s="363"/>
    </row>
    <row r="185" spans="1:10" ht="25.2" customHeight="1" x14ac:dyDescent="0.25">
      <c r="A185" s="205" t="s">
        <v>244</v>
      </c>
      <c r="B185" s="89"/>
      <c r="C185" s="88"/>
      <c r="D185" s="356"/>
      <c r="F185" s="356"/>
      <c r="H185" s="356"/>
    </row>
    <row r="186" spans="1:10" ht="25.2" customHeight="1" x14ac:dyDescent="0.25">
      <c r="A186" s="206" t="s">
        <v>245</v>
      </c>
      <c r="B186" s="97"/>
      <c r="C186" s="88"/>
      <c r="D186" s="361"/>
      <c r="F186" s="361"/>
      <c r="H186" s="361"/>
    </row>
    <row r="187" spans="1:10" ht="25.2" customHeight="1" x14ac:dyDescent="0.25">
      <c r="A187" s="206" t="s">
        <v>237</v>
      </c>
      <c r="B187" s="95">
        <f>SUM(B185:B186)</f>
        <v>0</v>
      </c>
      <c r="C187" s="88"/>
      <c r="D187" s="360">
        <f>SUM(D185:D186)</f>
        <v>0</v>
      </c>
      <c r="F187" s="360">
        <f>SUM(F185:F186)</f>
        <v>0</v>
      </c>
      <c r="H187" s="360">
        <f>SUM(H185:H186)</f>
        <v>0</v>
      </c>
    </row>
    <row r="188" spans="1:10" ht="25.2" customHeight="1" x14ac:dyDescent="0.25">
      <c r="A188" s="205" t="s">
        <v>246</v>
      </c>
      <c r="B188" s="356">
        <f>'Jälkilaskelma 2024'!B185</f>
        <v>0</v>
      </c>
      <c r="C188" s="88"/>
      <c r="D188" s="356">
        <f>'Jälkilaskelma 2024'!D185</f>
        <v>0</v>
      </c>
      <c r="F188" s="356">
        <f>'Jälkilaskelma 2024'!F185</f>
        <v>0</v>
      </c>
      <c r="H188" s="356">
        <f>'Jälkilaskelma 2024'!H185</f>
        <v>0</v>
      </c>
    </row>
    <row r="189" spans="1:10" ht="25.2" customHeight="1" x14ac:dyDescent="0.25">
      <c r="A189" s="205" t="s">
        <v>247</v>
      </c>
      <c r="B189" s="361">
        <f>'Jälkilaskelma 2024'!B186</f>
        <v>0</v>
      </c>
      <c r="C189" s="88"/>
      <c r="D189" s="361">
        <f>'Jälkilaskelma 2024'!D186</f>
        <v>0</v>
      </c>
      <c r="F189" s="361">
        <f>'Jälkilaskelma 2024'!F186</f>
        <v>0</v>
      </c>
      <c r="H189" s="361">
        <f>'Jälkilaskelma 2024'!H186</f>
        <v>0</v>
      </c>
    </row>
    <row r="190" spans="1:10" ht="25.2" customHeight="1" x14ac:dyDescent="0.25">
      <c r="A190" s="206" t="s">
        <v>237</v>
      </c>
      <c r="B190" s="101">
        <f>SUM(B188:B189)</f>
        <v>0</v>
      </c>
      <c r="C190" s="88"/>
      <c r="D190" s="364">
        <f>SUM(D188:D189)</f>
        <v>0</v>
      </c>
      <c r="F190" s="364">
        <f>SUM(F188:F189)</f>
        <v>0</v>
      </c>
      <c r="H190" s="364">
        <f>SUM(H188:H189)</f>
        <v>0</v>
      </c>
    </row>
    <row r="191" spans="1:10" ht="25.2" customHeight="1" x14ac:dyDescent="0.25">
      <c r="A191" s="130" t="s">
        <v>248</v>
      </c>
      <c r="B191" s="91">
        <f>B187-B190</f>
        <v>0</v>
      </c>
      <c r="C191" s="88"/>
      <c r="D191" s="357">
        <f>D187-D190</f>
        <v>0</v>
      </c>
      <c r="F191" s="357">
        <f>F187-F190</f>
        <v>0</v>
      </c>
      <c r="H191" s="357">
        <f>H187-H190</f>
        <v>0</v>
      </c>
    </row>
    <row r="192" spans="1:10" ht="25.2" customHeight="1" x14ac:dyDescent="0.25">
      <c r="A192" s="205" t="s">
        <v>249</v>
      </c>
      <c r="B192" s="92">
        <f>B99+B23-B43-B52-B53-B69-B70</f>
        <v>0</v>
      </c>
      <c r="C192" s="88"/>
      <c r="D192" s="358">
        <f>D99+D23-D43-D52-D53-D69-D70</f>
        <v>0</v>
      </c>
      <c r="F192" s="358">
        <f>F99+F23-F43-F52-F53-F69-F70</f>
        <v>0</v>
      </c>
      <c r="H192" s="358">
        <f>H99+H23-H43-H52-H53-H69-H70</f>
        <v>0</v>
      </c>
    </row>
    <row r="193" spans="1:8" ht="25.2" customHeight="1" x14ac:dyDescent="0.25">
      <c r="A193" s="205" t="s">
        <v>250</v>
      </c>
      <c r="B193" s="92">
        <f>B116</f>
        <v>0</v>
      </c>
      <c r="C193" s="88"/>
      <c r="D193" s="358">
        <f>D116</f>
        <v>0</v>
      </c>
      <c r="F193" s="358">
        <f>F116</f>
        <v>0</v>
      </c>
      <c r="H193" s="358">
        <f>H116</f>
        <v>0</v>
      </c>
    </row>
    <row r="194" spans="1:8" ht="25.2" customHeight="1" x14ac:dyDescent="0.25">
      <c r="A194" s="205" t="s">
        <v>251</v>
      </c>
      <c r="B194" s="101">
        <f>B126</f>
        <v>0</v>
      </c>
      <c r="C194" s="88"/>
      <c r="D194" s="364">
        <f>D126</f>
        <v>0</v>
      </c>
      <c r="F194" s="364">
        <f>F126</f>
        <v>0</v>
      </c>
      <c r="H194" s="364">
        <f>H126</f>
        <v>0</v>
      </c>
    </row>
    <row r="195" spans="1:8" ht="25.2" customHeight="1" x14ac:dyDescent="0.25">
      <c r="A195" s="206" t="s">
        <v>237</v>
      </c>
      <c r="B195" s="95">
        <f>SUM(B192:B194)</f>
        <v>0</v>
      </c>
      <c r="C195" s="88"/>
      <c r="D195" s="360">
        <f>SUM(D192:D194)</f>
        <v>0</v>
      </c>
      <c r="F195" s="360">
        <f>SUM(F192:F194)</f>
        <v>0</v>
      </c>
      <c r="H195" s="360">
        <f>SUM(H192:H194)</f>
        <v>0</v>
      </c>
    </row>
    <row r="196" spans="1:8" ht="25.2" customHeight="1" x14ac:dyDescent="0.25">
      <c r="A196" s="206" t="s">
        <v>233</v>
      </c>
      <c r="B196" s="92">
        <f>ROUNDDOWN(IF(B191&gt;0,B191-B195,-B191+B195),2)</f>
        <v>0</v>
      </c>
      <c r="C196" s="100" t="str">
        <f>IF((B196)=0,"",IF((B196)&lt;&gt;0,"Lainojen lyhennykset ja nostot on täsmättävä kahden tilikauden välillä tapahtuneeseen lainojen muutokseen!"))</f>
        <v/>
      </c>
      <c r="D196" s="358">
        <f>ROUNDDOWN(IF(D191&gt;0,D191-D195,-D191+D195),2)</f>
        <v>0</v>
      </c>
      <c r="F196" s="358">
        <f>ROUNDDOWN(IF(F191&gt;0,F191-F195,-F191+F195),2)</f>
        <v>0</v>
      </c>
      <c r="H196" s="358">
        <f>ROUNDDOWN(IF(H191&gt;0,H191-H195,-H191+H195),2)</f>
        <v>0</v>
      </c>
    </row>
    <row r="197" spans="1:8" ht="25.2" customHeight="1" x14ac:dyDescent="0.25">
      <c r="A197" s="412" t="s">
        <v>252</v>
      </c>
      <c r="B197" s="188"/>
      <c r="C197" s="88"/>
      <c r="D197" s="365"/>
      <c r="F197" s="365"/>
      <c r="H197" s="365"/>
    </row>
    <row r="198" spans="1:8" ht="25.2" customHeight="1" x14ac:dyDescent="0.25">
      <c r="A198" s="207" t="s">
        <v>253</v>
      </c>
      <c r="B198" s="89"/>
      <c r="C198" s="88"/>
      <c r="D198" s="356"/>
      <c r="F198" s="356"/>
      <c r="H198" s="356"/>
    </row>
    <row r="199" spans="1:8" ht="25.2" customHeight="1" x14ac:dyDescent="0.25">
      <c r="A199" s="207" t="s">
        <v>254</v>
      </c>
      <c r="B199" s="97">
        <f>'Jälkilaskelma 2024'!B198</f>
        <v>0</v>
      </c>
      <c r="C199" s="88"/>
      <c r="D199" s="361">
        <f>'Jälkilaskelma 2024'!D198</f>
        <v>0</v>
      </c>
      <c r="F199" s="361">
        <f>'Jälkilaskelma 2024'!F198</f>
        <v>0</v>
      </c>
      <c r="H199" s="361">
        <f>'Jälkilaskelma 2024'!H198</f>
        <v>0</v>
      </c>
    </row>
    <row r="200" spans="1:8" ht="25.2" customHeight="1" x14ac:dyDescent="0.25">
      <c r="A200" s="129" t="s">
        <v>255</v>
      </c>
      <c r="B200" s="91">
        <f>B198-B199</f>
        <v>0</v>
      </c>
      <c r="C200" s="88"/>
      <c r="D200" s="357">
        <f>D198-D199</f>
        <v>0</v>
      </c>
      <c r="F200" s="357">
        <f>F198-F199</f>
        <v>0</v>
      </c>
      <c r="H200" s="357">
        <f>H198-H199</f>
        <v>0</v>
      </c>
    </row>
    <row r="201" spans="1:8" ht="25.2" customHeight="1" x14ac:dyDescent="0.25">
      <c r="A201" s="208" t="s">
        <v>256</v>
      </c>
      <c r="B201" s="89">
        <f>B98</f>
        <v>0</v>
      </c>
      <c r="C201" s="88"/>
      <c r="D201" s="356">
        <f>D98</f>
        <v>0</v>
      </c>
      <c r="F201" s="356">
        <f>F98</f>
        <v>0</v>
      </c>
      <c r="H201" s="356">
        <f>H98</f>
        <v>0</v>
      </c>
    </row>
    <row r="202" spans="1:8" ht="25.2" customHeight="1" x14ac:dyDescent="0.25">
      <c r="A202" s="208" t="s">
        <v>257</v>
      </c>
      <c r="B202" s="89"/>
      <c r="C202" s="88"/>
      <c r="D202" s="356"/>
      <c r="F202" s="356"/>
      <c r="H202" s="356"/>
    </row>
    <row r="203" spans="1:8" ht="25.2" customHeight="1" x14ac:dyDescent="0.25">
      <c r="A203" s="208" t="s">
        <v>258</v>
      </c>
      <c r="B203" s="89"/>
      <c r="C203" s="88"/>
      <c r="D203" s="356"/>
      <c r="F203" s="356"/>
      <c r="H203" s="356"/>
    </row>
    <row r="204" spans="1:8" ht="25.2" customHeight="1" x14ac:dyDescent="0.25">
      <c r="A204" s="209" t="s">
        <v>237</v>
      </c>
      <c r="B204" s="102">
        <f>SUM(B201:B203)</f>
        <v>0</v>
      </c>
      <c r="C204" s="88"/>
      <c r="D204" s="366">
        <f>SUM(D201:D203)</f>
        <v>0</v>
      </c>
      <c r="F204" s="366">
        <f>SUM(F201:F203)</f>
        <v>0</v>
      </c>
      <c r="H204" s="366">
        <f>SUM(H201:H203)</f>
        <v>0</v>
      </c>
    </row>
    <row r="205" spans="1:8" ht="25.2" customHeight="1" x14ac:dyDescent="0.25">
      <c r="A205" s="131" t="s">
        <v>233</v>
      </c>
      <c r="B205" s="95">
        <f>ROUNDDOWN(IF(B200&gt;0,B200-B204,-B200-B204),2)</f>
        <v>0</v>
      </c>
      <c r="C205" s="100" t="str">
        <f>IF((B205)=0,"",IF((B205)&lt;&gt;0,"Opo:n muutokset on täsmättävä kahden tilikauden välillä tapahtuneeseen muutokseen!"))</f>
        <v/>
      </c>
      <c r="D205" s="360">
        <f>ROUNDDOWN(IF(D200&gt;0,D200-D204,-D200-D204),2)</f>
        <v>0</v>
      </c>
      <c r="F205" s="360">
        <f>ROUNDDOWN(IF(F200&gt;0,F200-F204,-F200-F204),2)</f>
        <v>0</v>
      </c>
      <c r="H205" s="360">
        <f>ROUNDDOWN(IF(H200&gt;0,H200-H204,-H200-H204),2)</f>
        <v>0</v>
      </c>
    </row>
    <row r="206" spans="1:8" ht="25.2" customHeight="1" x14ac:dyDescent="0.25">
      <c r="A206" s="411" t="s">
        <v>259</v>
      </c>
      <c r="B206" s="186"/>
      <c r="C206" s="88"/>
      <c r="D206" s="363"/>
      <c r="E206" s="103"/>
      <c r="F206" s="363"/>
      <c r="H206" s="363"/>
    </row>
    <row r="207" spans="1:8" ht="25.2" customHeight="1" x14ac:dyDescent="0.25">
      <c r="A207" s="206" t="s">
        <v>260</v>
      </c>
      <c r="B207" s="89"/>
      <c r="C207" s="88"/>
      <c r="D207" s="356"/>
      <c r="E207" s="103"/>
      <c r="F207" s="356"/>
      <c r="H207" s="356"/>
    </row>
    <row r="208" spans="1:8" ht="25.2" customHeight="1" x14ac:dyDescent="0.25">
      <c r="A208" s="206" t="s">
        <v>261</v>
      </c>
      <c r="B208" s="97">
        <f>'Jälkilaskelma 2024'!B207</f>
        <v>0</v>
      </c>
      <c r="C208" s="88"/>
      <c r="D208" s="361">
        <f>'Jälkilaskelma 2024'!D207</f>
        <v>0</v>
      </c>
      <c r="E208" s="103"/>
      <c r="F208" s="361">
        <f>'Jälkilaskelma 2024'!F207</f>
        <v>0</v>
      </c>
      <c r="H208" s="361">
        <f>'Jälkilaskelma 2024'!H207</f>
        <v>0</v>
      </c>
    </row>
    <row r="209" spans="1:8" ht="25.2" customHeight="1" x14ac:dyDescent="0.25">
      <c r="A209" s="210" t="s">
        <v>262</v>
      </c>
      <c r="B209" s="104">
        <f>B207-B208</f>
        <v>0</v>
      </c>
      <c r="C209" s="88"/>
      <c r="D209" s="367">
        <f>D207-D208</f>
        <v>0</v>
      </c>
      <c r="E209" s="103"/>
      <c r="F209" s="367">
        <f>F207-F208</f>
        <v>0</v>
      </c>
      <c r="H209" s="367">
        <f>H207-H208</f>
        <v>0</v>
      </c>
    </row>
    <row r="210" spans="1:8" ht="25.2" customHeight="1" x14ac:dyDescent="0.25">
      <c r="A210" s="206" t="s">
        <v>263</v>
      </c>
      <c r="B210" s="97"/>
      <c r="C210" s="88"/>
      <c r="D210" s="361"/>
      <c r="E210" s="103"/>
      <c r="F210" s="361"/>
      <c r="H210" s="361"/>
    </row>
    <row r="211" spans="1:8" ht="25.2" customHeight="1" x14ac:dyDescent="0.25">
      <c r="A211" s="206" t="s">
        <v>233</v>
      </c>
      <c r="B211" s="105">
        <f>ROUNDDOWN(IF(B209&gt;0,B209-B210,-B209-B210),2)</f>
        <v>0</v>
      </c>
      <c r="C211" s="88"/>
      <c r="D211" s="364">
        <f>ROUNDDOWN(IF(D209&gt;0,D209-D210,-D209-D210),2)</f>
        <v>0</v>
      </c>
      <c r="E211" s="103"/>
      <c r="F211" s="364">
        <f>ROUNDDOWN(IF(F209&gt;0,F209-F210,-F209-F210),2)</f>
        <v>0</v>
      </c>
      <c r="H211" s="364">
        <f>ROUNDDOWN(IF(H209&gt;0,H209-H210,-H209-H210),2)</f>
        <v>0</v>
      </c>
    </row>
    <row r="212" spans="1:8" ht="25.2" customHeight="1" x14ac:dyDescent="0.25">
      <c r="A212" s="411" t="s">
        <v>264</v>
      </c>
      <c r="B212" s="186"/>
      <c r="C212" s="88"/>
      <c r="E212" s="103"/>
    </row>
    <row r="213" spans="1:8" ht="25.2" customHeight="1" x14ac:dyDescent="0.25">
      <c r="A213" s="211" t="s">
        <v>265</v>
      </c>
      <c r="B213" s="106">
        <f>B61+B78+B93+B96+B121+B131+B137</f>
        <v>0</v>
      </c>
      <c r="C213" s="88"/>
      <c r="E213" s="103"/>
    </row>
    <row r="214" spans="1:8" ht="25.2" customHeight="1" x14ac:dyDescent="0.25">
      <c r="A214" s="211" t="s">
        <v>266</v>
      </c>
      <c r="B214" s="107">
        <f>B157</f>
        <v>0</v>
      </c>
      <c r="C214" s="88"/>
      <c r="E214" s="103"/>
    </row>
    <row r="215" spans="1:8" ht="25.2" customHeight="1" x14ac:dyDescent="0.25">
      <c r="A215" s="212" t="s">
        <v>233</v>
      </c>
      <c r="B215" s="101">
        <f>ROUNDDOWN(B213-B214,2)</f>
        <v>0</v>
      </c>
      <c r="C215" s="100" t="str">
        <f>IF((B215)=0,"",IF((B215)&lt;&gt;0,"Edellisten tilikausien jäämät on täsmättävä edellisen tilikauden taseen rahoitusasemaan!"))</f>
        <v/>
      </c>
      <c r="E215" s="103"/>
    </row>
    <row r="216" spans="1:8" ht="44.4" customHeight="1" x14ac:dyDescent="0.25">
      <c r="A216" s="52" t="s">
        <v>126</v>
      </c>
      <c r="E216" s="103"/>
    </row>
    <row r="217" spans="1:8" ht="85.95" customHeight="1" x14ac:dyDescent="0.25">
      <c r="A217" s="108"/>
      <c r="B217"/>
      <c r="C217" s="109"/>
      <c r="E217" s="103"/>
    </row>
    <row r="218" spans="1:8" ht="23.4" customHeight="1" x14ac:dyDescent="0.25">
      <c r="A218" s="281" t="s">
        <v>216</v>
      </c>
      <c r="E218" s="103"/>
    </row>
    <row r="219" spans="1:8" ht="54.6" customHeight="1" x14ac:dyDescent="0.25">
      <c r="A219" s="415" t="s">
        <v>217</v>
      </c>
      <c r="B219"/>
      <c r="C219" s="110"/>
      <c r="D219" s="76"/>
      <c r="E219" s="76"/>
    </row>
    <row r="220" spans="1:8" ht="43.2" customHeight="1" x14ac:dyDescent="0.25">
      <c r="A220" s="414" t="s">
        <v>218</v>
      </c>
      <c r="B220"/>
      <c r="C220" s="76"/>
      <c r="E220" s="103"/>
    </row>
    <row r="221" spans="1:8" ht="27.6" x14ac:dyDescent="0.25">
      <c r="A221" s="281" t="s">
        <v>219</v>
      </c>
    </row>
  </sheetData>
  <sheetProtection algorithmName="SHA-512" hashValue="VzgAeBNK4Nc79a2atTn+nPmjHOST9QiL2Jw2192i39g3m+qhlXP+TpVfsz8D8IuVskl98vyDFce3qh6nez5vzg==" saltValue="hxojSUyxRcC2dBb13bnnnA==" spinCount="100000" sheet="1" objects="1" scenarios="1"/>
  <mergeCells count="1">
    <mergeCell ref="C1:G1"/>
  </mergeCells>
  <conditionalFormatting sqref="B3">
    <cfRule type="expression" dxfId="7" priority="4">
      <formula>B3=#REF!</formula>
    </cfRule>
  </conditionalFormatting>
  <conditionalFormatting sqref="D3">
    <cfRule type="expression" dxfId="6" priority="3">
      <formula>D3=#REF!</formula>
    </cfRule>
  </conditionalFormatting>
  <conditionalFormatting sqref="F3">
    <cfRule type="expression" dxfId="5" priority="2">
      <formula>F3=#REF!</formula>
    </cfRule>
  </conditionalFormatting>
  <conditionalFormatting sqref="H3">
    <cfRule type="expression" dxfId="4" priority="1">
      <formula>H3=#REF!</formula>
    </cfRule>
  </conditionalFormatting>
  <dataValidations count="30">
    <dataValidation allowBlank="1" showInputMessage="1" showErrorMessage="1" promptTitle="Pakollinen syöttötieto" prompt="Laskelmaan on syötettävä edellisen tilikauden jäämät. Ylijäämä esitetään +merkkisenä ja alijäämä -merkkisenä. " sqref="B61 D61 F61 H61" xr:uid="{F2C37E57-F94B-4352-B4B5-B268D62FE4E6}"/>
    <dataValidation allowBlank="1" showInputMessage="1" showErrorMessage="1" promptTitle="Ohje" prompt="Tässä voi tarkistaa esim. vuokravakuudet, jos ne ovat kirjattu kirjanpidossa pitkäaikaisiin velkoihin ja jälkilaskelmalla muihin rahoitukseen vaikuttaviin tapahtumiin.  " sqref="B207 D207 F207 H207" xr:uid="{3805BE3F-0CBE-41A5-87DB-3EDD411C49BF}"/>
    <dataValidation allowBlank="1" showInputMessage="1" showErrorMessage="1" promptTitle="Vuokravakuudet" prompt="Vuokravakuudet esitetään lyhyaikaisissa veloissa taseen rahoitusasemassa, jos ne ovat kirjattu kirjanpidossa lyh.aikaisiin velkoihin. Jos vuokravakuudet ovat kirjattu pitkäaikaisiin velkoihin, esitetään ne muissa rahoitukseen vaikuttavissa tapahtumissa. " sqref="B185" xr:uid="{C22D7DC5-4150-47EE-B66A-8AD4BA7C8BD2}"/>
    <dataValidation allowBlank="1" showInputMessage="1" showErrorMessage="1" promptTitle="Ohje" prompt="Edellisen tilikauden jälkilaskelmasta &quot;omakust.vuokrauksen investointien rahoitusjäämä tilikauden lopussa&quot;. _x000a__x000a_" sqref="B96 D96 F96 H96" xr:uid="{AAC2E8F9-8D08-46BC-A581-59037D311FFE}"/>
    <dataValidation allowBlank="1" showInputMessage="1" showErrorMessage="1" prompt="Täytä yhteisön tilikausi tähän ruutuun aloituspäivästä lopetuspäivään. Esim. 1.1.-31.12.2020." sqref="A9" xr:uid="{374DD2C4-B17D-4AA5-A23B-E00447C4EE81}"/>
    <dataValidation operator="notBetween" showInputMessage="1" showErrorMessage="1" prompt="Lisää tilikauden pituus kuukausina." sqref="A11" xr:uid="{D1F58877-8E93-4225-A985-FA0DB40C9549}"/>
    <dataValidation allowBlank="1" showInputMessage="1" showErrorMessage="1" prompt="Täytä huoneistoala- ja tilikauden pituus -solu. " sqref="E23:E25 G48:G49 E64 E82 E27:E46 G51:G62 E14:E15 E18:E21 I51:I62 G14:G15 G23:G25 G18:G21 G27:G46 I14:I15 I18:I21 I23:I25 I27:I46 I48:I49 E48:E49 E51:E62" xr:uid="{A673992B-A5F9-4840-9353-50B110494288}"/>
    <dataValidation allowBlank="1" showInputMessage="1" showErrorMessage="1" prompt="Täytä huoneistoala- ja tilikauden pituus -solu." sqref="C14:C15 C18:C21 C27:C46 C23:C25 C48:C49 C51:C59" xr:uid="{5D6C25A3-11A9-459D-9DF3-B0EC1E0CB2D9}"/>
    <dataValidation allowBlank="1" showInputMessage="1" showErrorMessage="1" promptTitle="Muut vuokratuotot" prompt="Muista vähentää muihin kuluihin kohdistuneet vuokratuotot (esim. varautumisiin kerätyt), jos niitä ei ole eritelty kirjanpidossa. " sqref="D18 B18 F18 H18" xr:uid="{5105E2FE-F1C2-4E95-83C1-8FEB700F312C}"/>
    <dataValidation allowBlank="1" showInputMessage="1" showErrorMessage="1" promptTitle="Kulujen kirjaus" prompt="Kulut syötetään +merkkisenä." sqref="D27 B27 F27 H27" xr:uid="{C1FE8B9B-C842-4B57-9EAF-40E2FD538B0A}"/>
    <dataValidation allowBlank="1" showInputMessage="1" showErrorMessage="1" promptTitle="Korjaukset ja aktivoinnit" prompt="Korjaukset esitetään nettosummana +merkkisenä. Jos kuluja on aktivoitu taseeseen, esitetään aktivoidut kulut + merkkisenä alapuolella. (Korjauskulut+aktivoidut kulut = korjauksiin käytetyt rahavarat). Myynnit esitetään -merkkisenä." sqref="D40 B40 D87 B87 F40 F87 H40 H87" xr:uid="{ACDF04FD-9FED-402B-B480-D4D10496DA2D}"/>
    <dataValidation allowBlank="1" showInputMessage="1" showErrorMessage="1" promptTitle="Vuokran tasaus" prompt="Kohdekohtaiset laskelmat: Summa kertoo, miten paljon kohde saa hyvitystä muilta kohteilta (-merkkinen) tai miten paljon kohde maksaa muiden kohteiden kuluja (+merkkinen). " sqref="H75 H90 H45 H58 F58 F75 F90 F45" xr:uid="{3E8D56A5-010D-4408-9AF1-F12A2F436055}"/>
    <dataValidation allowBlank="1" showInputMessage="1" showErrorMessage="1" promptTitle="Lyhennykset" prompt="Esitetään ainoastaan omakustannusvuokran alaisten kohteiden lyhennykset" sqref="D69 B69 D52 B52 F69 F52 H69 H52" xr:uid="{2B0958B3-9571-46B8-9B1F-9B54BC7060CF}"/>
    <dataValidation allowBlank="1" showInputMessage="1" showErrorMessage="1" promptTitle="Varautumisten tuotot" prompt="Varautumisten tuottoina esitetään summa, joka on todellisuudessa kertynyt vuokrissa varautumisiin. _x000a__x000a_Varautumisiin kerättävät vuokrat on esitettävä myös vuokranmäärityslaskelmassa." sqref="D82 B82 F82 H82" xr:uid="{DB683A99-CE4E-4CE5-A028-6E150414149D}"/>
    <dataValidation allowBlank="1" showInputMessage="1" showErrorMessage="1" promptTitle="Saadut avustukset" prompt="Summa sisältää investointeihin saadut avustukset." sqref="D97 B97 F97 H97" xr:uid="{2874EAD1-CE2C-4691-959D-9AA641717457}"/>
    <dataValidation allowBlank="1" showInputMessage="1" showErrorMessage="1" promptTitle="Laskentaohje" prompt="Muun vuokraustoiminnan tilikauden pitkäaik.vieraspo + lyh.aik. vieras po - edell.tilikauden pitkäaik.vieraspo + lyh.aik. vieras po." sqref="D116 B116 F116 H116" xr:uid="{547C0B46-2DDC-4E33-BA78-EF33B877FECE}"/>
    <dataValidation allowBlank="1" showInputMessage="1" showErrorMessage="1" promptTitle="Vuokravakuuksien esittäminen" prompt="Vuokravakuudet esitetään  lyhyt.aik.veloissa, jos kirjanpidossa kirjattu lyhytaikaisiin. Jos kirjanpidossa kirjattu pitkäaikaisiin, vakuudet esitetään muissa  rahoitukseen vaikuttavissa tapahtumissa. " sqref="B150 B155" xr:uid="{7D278D94-CFFD-42A2-A717-AB28BE84A113}"/>
    <dataValidation allowBlank="1" showInputMessage="1" showErrorMessage="1" promptTitle="Pakollinen syöttötieto" prompt="Edellisen tilikauden taseen rahoitusasema on esitettävä laskelmassa. Summat otetaan edellisen tilikauden tilinpäätöksestä tai jälkilaskelmasta. " sqref="B154" xr:uid="{0D2D34D4-655E-4AB7-A7E2-8482B0E8D6E6}"/>
    <dataValidation allowBlank="1" showInputMessage="1" showErrorMessage="1" promptTitle="Ohje" prompt="Syötä luvut! Tarkista myös että muutos näkyy jälkilaskelmalla muuna rahoitukseen vaikuttavana tapahtumana." sqref="B201:B203 D201:D203 F201:F203 H201:H203" xr:uid="{FFAAD1C6-E66A-48D2-AA17-DFA7EF3AAF22}"/>
    <dataValidation allowBlank="1" showInputMessage="1" showErrorMessage="1" promptTitle="Laskukaava" prompt="Muuta laskukaava sen mukaan, onko taseeseen aktivoidut esitetty +merkkisenä vai -merkkisenä. Tässä kaavassa taseeseen aktivoidut on hoito- ja rahoituskuluissa sekä varautumisissa esitetty +merkkisenä. " sqref="B179 F179 D179 H179" xr:uid="{CB416F63-B3C0-4ADC-8AFA-1183C8464522}"/>
    <dataValidation allowBlank="1" showInputMessage="1" showErrorMessage="1" promptTitle="Vuokran tasaus" prompt="Jos kuluja tasataan, ei yhteisö- ja tasausryhmätason laskelmassa esitetä vuokran tasaus -summaa, koska kulut ovat jaettu kaikille kohteille. " sqref="B45 D45 B58 D58 B75 D75 B90 D90" xr:uid="{83F62577-B6B0-4F55-958F-3B28EA067AEC}"/>
    <dataValidation allowBlank="1" showInputMessage="1" showErrorMessage="1" promptTitle="Ohje" prompt="OPO:n muutoksia voivat olla esim. osakepääoman muutokset, muutokset eri rahastoissa jne. Tarkista myös, ettei edell.tilikauden ja tilikauden tuloksesta ole suoraan vähennetty osinkoa. Myös osinko on huomioitava laskelmassa. " sqref="B198" xr:uid="{D82F2F84-F5E4-42A3-9BF3-98F3A5E69AB0}"/>
    <dataValidation allowBlank="1" showInputMessage="1" showErrorMessage="1" promptTitle="Ohje" prompt="Luvut otetaan suoraan tilinpäätöksestä. Huomaa lisätä kuluihin myös rahoituskulut. " sqref="B161" xr:uid="{F5D03F10-6371-49E2-B17B-393856EE401B}"/>
    <dataValidation allowBlank="1" showInputMessage="1" showErrorMessage="1" promptTitle="Ohje" prompt="Luvut syötetään suoraan tilinpäätöksestä. Huomaa lisätä tuottoihin myös rahoitustuotot. " sqref="B160" xr:uid="{825131EF-F9B9-45F6-B73D-98135A1B01DF}"/>
    <dataValidation allowBlank="1" showInputMessage="1" showErrorMessage="1" promptTitle="Tarkistus" prompt="Tarkista tarvittaessa laskukaava. Suojauksen voi avata salasanalla &quot;ara&quot;. " sqref="H196 B196 D183 D196 F183 F196 H183 B183" xr:uid="{6DE5F2B5-6AF1-4C75-B08B-91B73D6FE1D7}"/>
    <dataValidation allowBlank="1" showInputMessage="1" showErrorMessage="1" prompt="Tasausryhmää koskevat tiedot täytetään vain, jos yhteisöllä on tasaus käytössä. Sarakkeen voi poistaa, mikäli sille ei ole tarvetta." sqref="D2" xr:uid="{CE52DD4B-F223-4101-AB42-C3341BFC287F}"/>
    <dataValidation allowBlank="1" showInputMessage="1" showErrorMessage="1" promptTitle="Ohje ruutujen vapauttamiseen" prompt="Ruudut ovat kiinnitetty B4-ruudusta, jotta otsikot näkyvät siirryttäessä laskelmalla alaspäin ja sivusuunnassa. Ruudut voi vapauttaa B4-ruudusta seuraavasti: Näytä&gt; Kiinnitä ruudut &gt; Vapauta ruudut." sqref="B4" xr:uid="{60F39BA2-836F-4C45-A731-44149D5FB642}"/>
    <dataValidation allowBlank="1" showInputMessage="1" showErrorMessage="1" promptTitle="Vuokravakuudet" prompt="Esitetään pelkästään lainat. Jos vuokravakuudet on kirjattu pitkäaikaisiin velkoihin, esitetään ne muissa rahoitukseen vaikuttavissa tapahtumissa. " sqref="D185 F185 H185" xr:uid="{CB26E66C-4F43-4B6C-AB0E-7BAE83966439}"/>
    <dataValidation allowBlank="1" showInputMessage="1" showErrorMessage="1" promptTitle="Ohje" prompt="Luvut syötetään suoraan tuloslaskelmasta. Huomaa lisätä tuottoihin myös rahoitustuotot. " sqref="D160 F160 H160" xr:uid="{B14358AA-52DE-4FE6-A010-176371C55077}"/>
    <dataValidation allowBlank="1" showInputMessage="1" showErrorMessage="1" promptTitle="Ohje" prompt="Luvut otetaan suoraan tuloslaskelmasta. Huomaa lisätä kuluihin myös rahoituskulut. " sqref="D161 F161 H161" xr:uid="{36CA6F88-0717-433D-8D43-53202F46510D}"/>
  </dataValidations>
  <pageMargins left="0.70866141732283472" right="0.70866141732283472" top="0.74803149606299213" bottom="0.74803149606299213" header="0.31496062992125984" footer="0.31496062992125984"/>
  <pageSetup paperSize="9" scale="77" orientation="landscape" r:id="rId1"/>
  <headerFooter>
    <oddHeader>&amp;C&amp;D</oddHeader>
    <oddFooter>&amp;C&amp;P</oddFooter>
  </headerFooter>
  <rowBreaks count="1" manualBreakCount="1">
    <brk id="157" max="16383" man="1"/>
  </rowBreaks>
  <colBreaks count="2" manualBreakCount="2">
    <brk id="5" max="1048575" man="1"/>
    <brk id="9"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AA758-4405-47FF-9A98-940E8219A2CA}">
  <dimension ref="A1:J221"/>
  <sheetViews>
    <sheetView showGridLines="0" tabSelected="1" zoomScale="70" zoomScaleNormal="70" workbookViewId="0">
      <selection activeCell="C1" sqref="C1:G1"/>
    </sheetView>
  </sheetViews>
  <sheetFormatPr defaultColWidth="8.7265625" defaultRowHeight="13.8" x14ac:dyDescent="0.25"/>
  <cols>
    <col min="1" max="1" width="55.6328125" style="52" customWidth="1"/>
    <col min="2" max="2" width="28.6328125" style="37" customWidth="1"/>
    <col min="3" max="3" width="9.453125" style="37" customWidth="1"/>
    <col min="4" max="4" width="28.6328125" style="88" customWidth="1"/>
    <col min="5" max="5" width="9.453125" style="36" customWidth="1"/>
    <col min="6" max="6" width="32.36328125" style="1" customWidth="1"/>
    <col min="7" max="7" width="8.7265625" style="5"/>
    <col min="8" max="8" width="32.36328125" style="5" customWidth="1"/>
    <col min="9" max="9" width="8.7265625" style="5"/>
    <col min="10" max="10" width="47.6328125" style="348" customWidth="1"/>
    <col min="11" max="16384" width="8.7265625" style="5"/>
  </cols>
  <sheetData>
    <row r="1" spans="1:10" s="4" customFormat="1" ht="124.5" customHeight="1" thickBot="1" x14ac:dyDescent="0.3">
      <c r="A1" s="182" t="s">
        <v>220</v>
      </c>
      <c r="B1" s="24"/>
      <c r="C1" s="462" t="e" vm="4">
        <v>#VALUE!</v>
      </c>
      <c r="D1" s="462"/>
      <c r="E1" s="462"/>
      <c r="F1" s="462"/>
      <c r="G1" s="462"/>
      <c r="J1" s="377" t="s">
        <v>378</v>
      </c>
    </row>
    <row r="2" spans="1:10" s="225" customFormat="1" ht="65.400000000000006" customHeight="1" thickBot="1" x14ac:dyDescent="0.35">
      <c r="A2" s="236" t="s">
        <v>168</v>
      </c>
      <c r="B2" s="239" t="s">
        <v>173</v>
      </c>
      <c r="C2" s="240"/>
      <c r="D2" s="241" t="s">
        <v>174</v>
      </c>
      <c r="E2" s="242"/>
      <c r="F2" s="243" t="s">
        <v>333</v>
      </c>
      <c r="G2" s="242"/>
      <c r="H2" s="243" t="s">
        <v>333</v>
      </c>
      <c r="I2" s="242"/>
      <c r="J2" s="347"/>
    </row>
    <row r="3" spans="1:10" s="235" customFormat="1" ht="53.4" customHeight="1" thickTop="1" thickBot="1" x14ac:dyDescent="0.3">
      <c r="A3" s="25"/>
      <c r="B3" s="338" t="str">
        <f>IF('Jälkilaskelma 2025'!B3="","",'Jälkilaskelma 2025'!B3)</f>
        <v/>
      </c>
      <c r="C3" s="339"/>
      <c r="D3" s="338" t="str">
        <f>IF('Jälkilaskelma 2025'!D3="","",'Jälkilaskelma 2025'!D3)</f>
        <v/>
      </c>
      <c r="E3" s="339"/>
      <c r="F3" s="338" t="str">
        <f>IF('Jälkilaskelma 2025'!F3="","",'Jälkilaskelma 2025'!F3)</f>
        <v/>
      </c>
      <c r="G3" s="339"/>
      <c r="H3" s="338" t="str">
        <f>IF('Jälkilaskelma 2025'!H3="","",'Jälkilaskelma 2025'!H3)</f>
        <v/>
      </c>
      <c r="I3" s="339"/>
      <c r="J3" s="347"/>
    </row>
    <row r="4" spans="1:10" s="225" customFormat="1" ht="31.2" customHeight="1" thickTop="1" x14ac:dyDescent="0.25">
      <c r="A4" s="237" t="s">
        <v>172</v>
      </c>
      <c r="B4" s="256" t="s">
        <v>99</v>
      </c>
      <c r="C4" s="257"/>
      <c r="D4" s="258" t="s">
        <v>99</v>
      </c>
      <c r="E4" s="259"/>
      <c r="F4" s="260" t="s">
        <v>99</v>
      </c>
      <c r="G4" s="259"/>
      <c r="H4" s="260" t="s">
        <v>99</v>
      </c>
      <c r="I4" s="259"/>
      <c r="J4" s="347"/>
    </row>
    <row r="5" spans="1:10" s="225" customFormat="1" ht="33" customHeight="1" x14ac:dyDescent="0.25">
      <c r="A5" s="25"/>
      <c r="B5" s="244" t="s">
        <v>167</v>
      </c>
      <c r="C5" s="245"/>
      <c r="D5" s="249" t="s">
        <v>167</v>
      </c>
      <c r="E5" s="250"/>
      <c r="F5" s="254" t="s">
        <v>331</v>
      </c>
      <c r="G5" s="250"/>
      <c r="H5" s="254" t="s">
        <v>331</v>
      </c>
      <c r="I5" s="250"/>
      <c r="J5" s="347"/>
    </row>
    <row r="6" spans="1:10" s="225" customFormat="1" ht="32.700000000000003" customHeight="1" x14ac:dyDescent="0.25">
      <c r="A6" s="237" t="s">
        <v>171</v>
      </c>
      <c r="B6" s="21"/>
      <c r="C6" s="306"/>
      <c r="D6" s="226"/>
      <c r="E6" s="307"/>
      <c r="F6" s="8"/>
      <c r="G6" s="307"/>
      <c r="H6" s="8"/>
      <c r="I6" s="307"/>
      <c r="J6" s="347"/>
    </row>
    <row r="7" spans="1:10" s="225" customFormat="1" ht="31.95" customHeight="1" thickBot="1" x14ac:dyDescent="0.3">
      <c r="A7" s="26"/>
      <c r="B7" s="248" t="s">
        <v>175</v>
      </c>
      <c r="C7" s="246"/>
      <c r="D7" s="253" t="s">
        <v>175</v>
      </c>
      <c r="E7" s="251"/>
      <c r="F7" s="255" t="s">
        <v>175</v>
      </c>
      <c r="G7" s="251"/>
      <c r="H7" s="255" t="s">
        <v>175</v>
      </c>
      <c r="I7" s="251"/>
      <c r="J7" s="347"/>
    </row>
    <row r="8" spans="1:10" s="225" customFormat="1" ht="32.700000000000003" customHeight="1" thickBot="1" x14ac:dyDescent="0.3">
      <c r="A8" s="237" t="s">
        <v>169</v>
      </c>
      <c r="B8" s="22"/>
      <c r="C8" s="247"/>
      <c r="D8" s="19"/>
      <c r="E8" s="252"/>
      <c r="F8" s="227"/>
      <c r="G8" s="252"/>
      <c r="H8" s="227"/>
      <c r="I8" s="252"/>
      <c r="J8" s="347"/>
    </row>
    <row r="9" spans="1:10" s="225" customFormat="1" ht="31.5" customHeight="1" x14ac:dyDescent="0.25">
      <c r="A9" s="27"/>
      <c r="B9" s="198" t="s">
        <v>100</v>
      </c>
      <c r="C9" s="28"/>
      <c r="D9" s="199" t="s">
        <v>100</v>
      </c>
      <c r="E9" s="29"/>
      <c r="F9" s="228" t="s">
        <v>100</v>
      </c>
      <c r="G9" s="29"/>
      <c r="H9" s="228" t="s">
        <v>100</v>
      </c>
      <c r="I9" s="29"/>
      <c r="J9" s="347"/>
    </row>
    <row r="10" spans="1:10" s="225" customFormat="1" ht="33" customHeight="1" thickBot="1" x14ac:dyDescent="0.3">
      <c r="A10" s="238" t="s">
        <v>170</v>
      </c>
      <c r="B10" s="30" t="s">
        <v>167</v>
      </c>
      <c r="C10" s="229"/>
      <c r="D10" s="31" t="s">
        <v>167</v>
      </c>
      <c r="E10" s="230"/>
      <c r="F10" s="31" t="s">
        <v>167</v>
      </c>
      <c r="G10" s="230"/>
      <c r="H10" s="31" t="s">
        <v>167</v>
      </c>
      <c r="I10" s="230"/>
      <c r="J10" s="347"/>
    </row>
    <row r="11" spans="1:10" s="225" customFormat="1" ht="32.700000000000003" customHeight="1" thickBot="1" x14ac:dyDescent="0.3">
      <c r="A11" s="32" t="str">
        <f>IF('Jälkilaskelma 2025'!A11="","",'Jälkilaskelma 2025'!A11)</f>
        <v/>
      </c>
      <c r="B11" s="23"/>
      <c r="C11" s="33"/>
      <c r="D11" s="20"/>
      <c r="E11" s="34"/>
      <c r="F11" s="231"/>
      <c r="G11" s="34"/>
      <c r="H11" s="231"/>
      <c r="I11" s="34"/>
      <c r="J11" s="347"/>
    </row>
    <row r="12" spans="1:10" s="6" customFormat="1" ht="85.95" customHeight="1" x14ac:dyDescent="0.25">
      <c r="A12" s="429" t="s">
        <v>269</v>
      </c>
      <c r="B12"/>
      <c r="C12" s="35"/>
      <c r="D12" s="35"/>
      <c r="E12" s="36"/>
      <c r="F12" s="3"/>
      <c r="J12" s="345"/>
    </row>
    <row r="13" spans="1:10" s="6" customFormat="1" ht="80.400000000000006" customHeight="1" thickBot="1" x14ac:dyDescent="0.35">
      <c r="A13" s="201" t="s">
        <v>84</v>
      </c>
      <c r="B13" s="234" t="str">
        <f>IF(B3="","",(B3))</f>
        <v/>
      </c>
      <c r="C13" s="200" t="s">
        <v>268</v>
      </c>
      <c r="D13" s="234" t="str">
        <f>IF(D3="","",(D3))</f>
        <v/>
      </c>
      <c r="E13" s="200" t="s">
        <v>268</v>
      </c>
      <c r="F13" s="234" t="str">
        <f>IF(F3="","",(F3))</f>
        <v/>
      </c>
      <c r="G13" s="200" t="s">
        <v>268</v>
      </c>
      <c r="H13" s="234" t="str">
        <f>IF(H3="","",(H3))</f>
        <v/>
      </c>
      <c r="I13" s="200" t="s">
        <v>268</v>
      </c>
      <c r="J13" s="345"/>
    </row>
    <row r="14" spans="1:10" s="9" customFormat="1" ht="33" customHeight="1" thickTop="1" x14ac:dyDescent="0.25">
      <c r="A14" s="137" t="s">
        <v>178</v>
      </c>
      <c r="B14" s="49"/>
      <c r="C14" s="39" t="str">
        <f>IF(B14="","",IF(B14=0,"",(B14/B$6/$A$11)))</f>
        <v/>
      </c>
      <c r="D14" s="49"/>
      <c r="E14" s="40" t="str">
        <f>IF(D14="","",IF(D14=0,"",(D14/D$6/$A$11)))</f>
        <v/>
      </c>
      <c r="F14" s="49"/>
      <c r="G14" s="40" t="str">
        <f>IF(F14="","",IF(F14=0,"",(F14/F$6/$A$11)))</f>
        <v/>
      </c>
      <c r="H14" s="49"/>
      <c r="I14" s="40" t="str">
        <f>IF(H14="","",IF(H14=0,"",(H14/H$6/$A$11)))</f>
        <v/>
      </c>
      <c r="J14" s="348"/>
    </row>
    <row r="15" spans="1:10" s="9" customFormat="1" ht="38.4" customHeight="1" x14ac:dyDescent="0.25">
      <c r="A15" s="416" t="s">
        <v>179</v>
      </c>
      <c r="B15" s="40">
        <f>B18+B19+B64+B82</f>
        <v>0</v>
      </c>
      <c r="C15" s="39" t="str">
        <f>IF(B15="","",IF(B15=0,"",(B15/B$6/$A$11)))</f>
        <v/>
      </c>
      <c r="D15" s="40">
        <f>D18+D19+D64+D82</f>
        <v>0</v>
      </c>
      <c r="E15" s="40" t="str">
        <f>IF(D15="","",IF(D15=0,"",(D15/D$6/$A$11)))</f>
        <v/>
      </c>
      <c r="F15" s="40">
        <f>F18+F19+F64+F82</f>
        <v>0</v>
      </c>
      <c r="G15" s="40" t="str">
        <f>IF(F15="","",IF(F15=0,"",(F15/F$6/$A$11)))</f>
        <v/>
      </c>
      <c r="H15" s="40">
        <f>H18+H19+H64+H82</f>
        <v>0</v>
      </c>
      <c r="I15" s="40" t="str">
        <f>IF(H15="","",IF(H15=0,"",(H15/H$6/$A$11)))</f>
        <v/>
      </c>
      <c r="J15" s="348"/>
    </row>
    <row r="16" spans="1:10" s="9" customFormat="1" ht="25.2" customHeight="1" x14ac:dyDescent="0.25">
      <c r="A16" s="138" t="s">
        <v>180</v>
      </c>
      <c r="B16" s="42" t="e">
        <f>B15/B14</f>
        <v>#DIV/0!</v>
      </c>
      <c r="C16" s="43"/>
      <c r="D16" s="42" t="e">
        <f>D15/D14</f>
        <v>#DIV/0!</v>
      </c>
      <c r="E16" s="43"/>
      <c r="F16" s="42" t="e">
        <f>F15/F14</f>
        <v>#DIV/0!</v>
      </c>
      <c r="G16" s="43"/>
      <c r="H16" s="42" t="e">
        <f>H15/H14</f>
        <v>#DIV/0!</v>
      </c>
      <c r="I16" s="43"/>
      <c r="J16" s="348"/>
    </row>
    <row r="17" spans="1:10" s="9" customFormat="1" ht="45.6" customHeight="1" thickBot="1" x14ac:dyDescent="0.35">
      <c r="A17" s="142" t="s">
        <v>379</v>
      </c>
      <c r="B17" s="44"/>
      <c r="C17" s="44"/>
      <c r="D17" s="44"/>
      <c r="E17" s="44"/>
      <c r="F17" s="44"/>
      <c r="G17" s="44"/>
      <c r="H17" s="44"/>
      <c r="I17" s="44"/>
      <c r="J17" s="349"/>
    </row>
    <row r="18" spans="1:10" s="9" customFormat="1" ht="25.2" customHeight="1" thickTop="1" x14ac:dyDescent="0.25">
      <c r="A18" s="272" t="s">
        <v>128</v>
      </c>
      <c r="B18" s="46"/>
      <c r="C18" s="39" t="str">
        <f>IF(B18="","",IF(B18=0,"",(B18/B$6/$A$11)))</f>
        <v/>
      </c>
      <c r="D18" s="46"/>
      <c r="E18" s="40" t="str">
        <f>IF(D18="","",IF(D18=0,"",(D18/D$6/$A$11)))</f>
        <v/>
      </c>
      <c r="F18" s="46"/>
      <c r="G18" s="40" t="str">
        <f>IF(F18="","",IF(F18=0,"",(F18/F$6/$A$11)))</f>
        <v/>
      </c>
      <c r="H18" s="46"/>
      <c r="I18" s="40" t="str">
        <f>IF(H18="","",IF(H18=0,"",(H18/H$6/$A$11)))</f>
        <v/>
      </c>
      <c r="J18" s="348"/>
    </row>
    <row r="19" spans="1:10" s="9" customFormat="1" ht="25.2" customHeight="1" x14ac:dyDescent="0.25">
      <c r="A19" s="204" t="s">
        <v>21</v>
      </c>
      <c r="B19" s="49"/>
      <c r="C19" s="50" t="str">
        <f>IF(B19="","",IF(B19=0,"",(B19/B$6/$A$11)))</f>
        <v/>
      </c>
      <c r="D19" s="49"/>
      <c r="E19" s="50" t="str">
        <f>IF(D19="","",IF(D19=0,"",(D19/D$6/$A$11)))</f>
        <v/>
      </c>
      <c r="F19" s="49"/>
      <c r="G19" s="50" t="str">
        <f>IF(F19="","",IF(F19=0,"",(F19/F$6/$A$11)))</f>
        <v/>
      </c>
      <c r="H19" s="49"/>
      <c r="I19" s="50" t="str">
        <f>IF(H19="","",IF(H19=0,"",(H19/H$6/$A$11)))</f>
        <v/>
      </c>
      <c r="J19" s="348"/>
    </row>
    <row r="20" spans="1:10" s="9" customFormat="1" ht="25.2" customHeight="1" x14ac:dyDescent="0.25">
      <c r="A20" s="204" t="s">
        <v>13</v>
      </c>
      <c r="B20" s="49"/>
      <c r="C20" s="50" t="str">
        <f>IF(B20="","",IF(B20=0,"",(B20/B$6/$A$11)))</f>
        <v/>
      </c>
      <c r="D20" s="49"/>
      <c r="E20" s="50" t="str">
        <f>IF(D20="","",IF(D20=0,"",(D20/D$6/$A$11)))</f>
        <v/>
      </c>
      <c r="F20" s="49"/>
      <c r="G20" s="50" t="str">
        <f>IF(F20="","",IF(F20=0,"",(F20/F$6/$A$11)))</f>
        <v/>
      </c>
      <c r="H20" s="49"/>
      <c r="I20" s="50" t="str">
        <f>IF(H20="","",IF(H20=0,"",(H20/H$6/$A$11)))</f>
        <v/>
      </c>
      <c r="J20" s="348"/>
    </row>
    <row r="21" spans="1:10" s="9" customFormat="1" ht="25.2" customHeight="1" x14ac:dyDescent="0.25">
      <c r="A21" s="204" t="s">
        <v>0</v>
      </c>
      <c r="B21" s="51"/>
      <c r="C21" s="40" t="str">
        <f>IF(B21="","",IF(B21=0,"",(B21/B$6/$A$11)))</f>
        <v/>
      </c>
      <c r="D21" s="51"/>
      <c r="E21" s="50" t="str">
        <f>IF(D21="","",IF(D21=0,"",(D21/D$6/$A$11)))</f>
        <v/>
      </c>
      <c r="F21" s="51"/>
      <c r="G21" s="50" t="str">
        <f>IF(F21="","",IF(F21=0,"",(F21/F$6/$A$11)))</f>
        <v/>
      </c>
      <c r="H21" s="51"/>
      <c r="I21" s="50" t="str">
        <f>IF(H21="","",IF(H21=0,"",(H21/H$6/$A$11)))</f>
        <v/>
      </c>
      <c r="J21" s="348"/>
    </row>
    <row r="22" spans="1:10" ht="27.6" customHeight="1" x14ac:dyDescent="0.25">
      <c r="A22" s="378" t="s">
        <v>181</v>
      </c>
      <c r="B22" s="379"/>
      <c r="C22" s="380"/>
      <c r="D22" s="379"/>
      <c r="E22" s="381"/>
      <c r="F22" s="379"/>
      <c r="G22" s="381"/>
      <c r="H22" s="379"/>
      <c r="I22" s="381"/>
      <c r="J22" s="350"/>
    </row>
    <row r="23" spans="1:10" s="9" customFormat="1" ht="25.2" customHeight="1" x14ac:dyDescent="0.25">
      <c r="A23" s="204" t="s">
        <v>32</v>
      </c>
      <c r="B23" s="49"/>
      <c r="C23" s="50" t="str">
        <f>IF(B23="","",IF(B23=0,"",(B23/B$6/$A$11)))</f>
        <v/>
      </c>
      <c r="D23" s="49"/>
      <c r="E23" s="50" t="str">
        <f>IF(D23="","",IF(D23=0,"",(D23/D$6/$A$11)))</f>
        <v/>
      </c>
      <c r="F23" s="49"/>
      <c r="G23" s="50" t="str">
        <f>IF(F23="","",IF(F23=0,"",(F23/F$6/$A$11)))</f>
        <v/>
      </c>
      <c r="H23" s="49"/>
      <c r="I23" s="50" t="str">
        <f>IF(H23="","",IF(H23=0,"",(H23/H$6/$A$11)))</f>
        <v/>
      </c>
      <c r="J23" s="349"/>
    </row>
    <row r="24" spans="1:10" s="9" customFormat="1" ht="25.2" customHeight="1" x14ac:dyDescent="0.25">
      <c r="A24" s="151" t="s">
        <v>11</v>
      </c>
      <c r="B24" s="46"/>
      <c r="C24" s="50" t="str">
        <f>IF(B24="","",IF(B24=0,"",(B24/B$6/$A$11)))</f>
        <v/>
      </c>
      <c r="D24" s="46"/>
      <c r="E24" s="50" t="str">
        <f>IF(D24="","",IF(D24=0,"",(D24/D$6/$A$11)))</f>
        <v/>
      </c>
      <c r="F24" s="46"/>
      <c r="G24" s="50" t="str">
        <f>IF(F24="","",IF(F24=0,"",(F24/F$6/$A$11)))</f>
        <v/>
      </c>
      <c r="H24" s="46"/>
      <c r="I24" s="50" t="str">
        <f>IF(H24="","",IF(H24=0,"",(H24/H$6/$A$11)))</f>
        <v/>
      </c>
      <c r="J24" s="350"/>
    </row>
    <row r="25" spans="1:10" s="9" customFormat="1" ht="25.2" customHeight="1" x14ac:dyDescent="0.25">
      <c r="A25" s="385" t="s">
        <v>116</v>
      </c>
      <c r="B25" s="58">
        <f>SUM(B18:B24)</f>
        <v>0</v>
      </c>
      <c r="C25" s="40" t="str">
        <f>IF(B25="","",IF(B25=0,"",(B25/B$6/$A$11)))</f>
        <v/>
      </c>
      <c r="D25" s="58">
        <f>SUM(D18:D24)</f>
        <v>0</v>
      </c>
      <c r="E25" s="40" t="str">
        <f>IF(D25="","",IF(D25=0,"",(D25/D$6/$A$11)))</f>
        <v/>
      </c>
      <c r="F25" s="58">
        <f>SUM(F18:F24)</f>
        <v>0</v>
      </c>
      <c r="G25" s="40" t="str">
        <f>IF(F25="","",IF(F25=0,"",(F25/F$6/$A$11)))</f>
        <v/>
      </c>
      <c r="H25" s="58">
        <f>SUM(H18:H24)</f>
        <v>0</v>
      </c>
      <c r="I25" s="40" t="str">
        <f>IF(H25="","",IF(H25=0,"",(H25/H$6/$A$11)))</f>
        <v/>
      </c>
      <c r="J25" s="348"/>
    </row>
    <row r="26" spans="1:10" s="9" customFormat="1" ht="25.2" customHeight="1" x14ac:dyDescent="0.3">
      <c r="A26" s="382" t="s">
        <v>14</v>
      </c>
      <c r="B26" s="383"/>
      <c r="C26" s="384"/>
      <c r="D26" s="383"/>
      <c r="E26" s="384"/>
      <c r="F26" s="383"/>
      <c r="G26" s="384"/>
      <c r="H26" s="383"/>
      <c r="I26" s="384"/>
      <c r="J26" s="348"/>
    </row>
    <row r="27" spans="1:10" s="9" customFormat="1" ht="25.2" customHeight="1" x14ac:dyDescent="0.25">
      <c r="A27" s="204" t="s">
        <v>182</v>
      </c>
      <c r="B27" s="49"/>
      <c r="C27" s="50" t="str">
        <f t="shared" ref="C27:C46" si="0">IF(B27="","",IF(B27=0,"",(B27/B$6/$A$11)))</f>
        <v/>
      </c>
      <c r="D27" s="49"/>
      <c r="E27" s="50" t="str">
        <f t="shared" ref="E27:E46" si="1">IF(D27="","",IF(D27=0,"",(D27/D$6/$A$11)))</f>
        <v/>
      </c>
      <c r="F27" s="49"/>
      <c r="G27" s="50" t="str">
        <f t="shared" ref="G27:G46" si="2">IF(F27="","",IF(F27=0,"",(F27/F$6/$A$11)))</f>
        <v/>
      </c>
      <c r="H27" s="49"/>
      <c r="I27" s="50" t="str">
        <f t="shared" ref="I27:I46" si="3">IF(H27="","",IF(H27=0,"",(H27/H$6/$A$11)))</f>
        <v/>
      </c>
      <c r="J27" s="348"/>
    </row>
    <row r="28" spans="1:10" s="9" customFormat="1" ht="25.2" customHeight="1" x14ac:dyDescent="0.25">
      <c r="A28" s="204" t="s">
        <v>18</v>
      </c>
      <c r="B28" s="49"/>
      <c r="C28" s="50" t="str">
        <f t="shared" si="0"/>
        <v/>
      </c>
      <c r="D28" s="49"/>
      <c r="E28" s="50" t="str">
        <f t="shared" si="1"/>
        <v/>
      </c>
      <c r="F28" s="49"/>
      <c r="G28" s="50" t="str">
        <f t="shared" si="2"/>
        <v/>
      </c>
      <c r="H28" s="49"/>
      <c r="I28" s="50" t="str">
        <f t="shared" si="3"/>
        <v/>
      </c>
      <c r="J28" s="348"/>
    </row>
    <row r="29" spans="1:10" s="9" customFormat="1" ht="25.2" customHeight="1" x14ac:dyDescent="0.25">
      <c r="A29" s="204" t="s">
        <v>1</v>
      </c>
      <c r="B29" s="49"/>
      <c r="C29" s="50" t="str">
        <f t="shared" si="0"/>
        <v/>
      </c>
      <c r="D29" s="49"/>
      <c r="E29" s="50" t="str">
        <f t="shared" si="1"/>
        <v/>
      </c>
      <c r="F29" s="49"/>
      <c r="G29" s="50" t="str">
        <f t="shared" si="2"/>
        <v/>
      </c>
      <c r="H29" s="49"/>
      <c r="I29" s="50" t="str">
        <f t="shared" si="3"/>
        <v/>
      </c>
      <c r="J29" s="348"/>
    </row>
    <row r="30" spans="1:10" s="9" customFormat="1" ht="25.2" customHeight="1" x14ac:dyDescent="0.25">
      <c r="A30" s="204" t="s">
        <v>2</v>
      </c>
      <c r="B30" s="49"/>
      <c r="C30" s="50" t="str">
        <f t="shared" si="0"/>
        <v/>
      </c>
      <c r="D30" s="49"/>
      <c r="E30" s="50" t="str">
        <f t="shared" si="1"/>
        <v/>
      </c>
      <c r="F30" s="49"/>
      <c r="G30" s="50" t="str">
        <f t="shared" si="2"/>
        <v/>
      </c>
      <c r="H30" s="49"/>
      <c r="I30" s="50" t="str">
        <f t="shared" si="3"/>
        <v/>
      </c>
      <c r="J30" s="348"/>
    </row>
    <row r="31" spans="1:10" s="9" customFormat="1" ht="25.2" customHeight="1" x14ac:dyDescent="0.25">
      <c r="A31" s="204" t="s">
        <v>3</v>
      </c>
      <c r="B31" s="49"/>
      <c r="C31" s="50" t="str">
        <f t="shared" si="0"/>
        <v/>
      </c>
      <c r="D31" s="49"/>
      <c r="E31" s="50" t="str">
        <f t="shared" si="1"/>
        <v/>
      </c>
      <c r="F31" s="49"/>
      <c r="G31" s="50" t="str">
        <f t="shared" si="2"/>
        <v/>
      </c>
      <c r="H31" s="49"/>
      <c r="I31" s="50" t="str">
        <f t="shared" si="3"/>
        <v/>
      </c>
      <c r="J31" s="348"/>
    </row>
    <row r="32" spans="1:10" s="9" customFormat="1" ht="25.2" customHeight="1" x14ac:dyDescent="0.25">
      <c r="A32" s="204" t="s">
        <v>4</v>
      </c>
      <c r="B32" s="49"/>
      <c r="C32" s="50" t="str">
        <f t="shared" si="0"/>
        <v/>
      </c>
      <c r="D32" s="49"/>
      <c r="E32" s="50" t="str">
        <f t="shared" si="1"/>
        <v/>
      </c>
      <c r="F32" s="49"/>
      <c r="G32" s="50" t="str">
        <f t="shared" si="2"/>
        <v/>
      </c>
      <c r="H32" s="49"/>
      <c r="I32" s="50" t="str">
        <f t="shared" si="3"/>
        <v/>
      </c>
      <c r="J32" s="348"/>
    </row>
    <row r="33" spans="1:10" s="9" customFormat="1" ht="25.2" customHeight="1" x14ac:dyDescent="0.25">
      <c r="A33" s="204" t="s">
        <v>5</v>
      </c>
      <c r="B33" s="49"/>
      <c r="C33" s="50" t="str">
        <f t="shared" si="0"/>
        <v/>
      </c>
      <c r="D33" s="49"/>
      <c r="E33" s="50" t="str">
        <f t="shared" si="1"/>
        <v/>
      </c>
      <c r="F33" s="49"/>
      <c r="G33" s="50" t="str">
        <f t="shared" si="2"/>
        <v/>
      </c>
      <c r="H33" s="49"/>
      <c r="I33" s="50" t="str">
        <f t="shared" si="3"/>
        <v/>
      </c>
      <c r="J33" s="348"/>
    </row>
    <row r="34" spans="1:10" s="9" customFormat="1" ht="25.2" customHeight="1" x14ac:dyDescent="0.25">
      <c r="A34" s="204" t="s">
        <v>6</v>
      </c>
      <c r="B34" s="49"/>
      <c r="C34" s="50" t="str">
        <f t="shared" si="0"/>
        <v/>
      </c>
      <c r="D34" s="49"/>
      <c r="E34" s="50" t="str">
        <f t="shared" si="1"/>
        <v/>
      </c>
      <c r="F34" s="49"/>
      <c r="G34" s="50" t="str">
        <f t="shared" si="2"/>
        <v/>
      </c>
      <c r="H34" s="49"/>
      <c r="I34" s="50" t="str">
        <f t="shared" si="3"/>
        <v/>
      </c>
      <c r="J34" s="348"/>
    </row>
    <row r="35" spans="1:10" s="9" customFormat="1" ht="25.2" customHeight="1" x14ac:dyDescent="0.25">
      <c r="A35" s="204" t="s">
        <v>7</v>
      </c>
      <c r="B35" s="49"/>
      <c r="C35" s="50" t="str">
        <f t="shared" si="0"/>
        <v/>
      </c>
      <c r="D35" s="49"/>
      <c r="E35" s="50" t="str">
        <f t="shared" si="1"/>
        <v/>
      </c>
      <c r="F35" s="49"/>
      <c r="G35" s="50" t="str">
        <f t="shared" si="2"/>
        <v/>
      </c>
      <c r="H35" s="49"/>
      <c r="I35" s="50" t="str">
        <f t="shared" si="3"/>
        <v/>
      </c>
      <c r="J35" s="348"/>
    </row>
    <row r="36" spans="1:10" s="9" customFormat="1" ht="25.2" customHeight="1" x14ac:dyDescent="0.25">
      <c r="A36" s="204" t="s">
        <v>8</v>
      </c>
      <c r="B36" s="49"/>
      <c r="C36" s="50" t="str">
        <f t="shared" si="0"/>
        <v/>
      </c>
      <c r="D36" s="49"/>
      <c r="E36" s="50" t="str">
        <f t="shared" si="1"/>
        <v/>
      </c>
      <c r="F36" s="49"/>
      <c r="G36" s="50" t="str">
        <f t="shared" si="2"/>
        <v/>
      </c>
      <c r="H36" s="49"/>
      <c r="I36" s="50" t="str">
        <f t="shared" si="3"/>
        <v/>
      </c>
      <c r="J36" s="348"/>
    </row>
    <row r="37" spans="1:10" s="9" customFormat="1" ht="25.2" customHeight="1" x14ac:dyDescent="0.25">
      <c r="A37" s="204" t="s">
        <v>9</v>
      </c>
      <c r="B37" s="49"/>
      <c r="C37" s="50" t="str">
        <f t="shared" si="0"/>
        <v/>
      </c>
      <c r="D37" s="49"/>
      <c r="E37" s="50" t="str">
        <f t="shared" si="1"/>
        <v/>
      </c>
      <c r="F37" s="49"/>
      <c r="G37" s="50" t="str">
        <f t="shared" si="2"/>
        <v/>
      </c>
      <c r="H37" s="49"/>
      <c r="I37" s="50" t="str">
        <f t="shared" si="3"/>
        <v/>
      </c>
      <c r="J37" s="348"/>
    </row>
    <row r="38" spans="1:10" s="9" customFormat="1" ht="25.2" customHeight="1" x14ac:dyDescent="0.25">
      <c r="A38" s="204" t="s">
        <v>28</v>
      </c>
      <c r="B38" s="49"/>
      <c r="C38" s="50" t="str">
        <f t="shared" si="0"/>
        <v/>
      </c>
      <c r="D38" s="49"/>
      <c r="E38" s="50" t="str">
        <f t="shared" si="1"/>
        <v/>
      </c>
      <c r="F38" s="49"/>
      <c r="G38" s="50" t="str">
        <f t="shared" si="2"/>
        <v/>
      </c>
      <c r="H38" s="49"/>
      <c r="I38" s="50" t="str">
        <f t="shared" si="3"/>
        <v/>
      </c>
      <c r="J38" s="348"/>
    </row>
    <row r="39" spans="1:10" s="9" customFormat="1" ht="25.2" customHeight="1" x14ac:dyDescent="0.25">
      <c r="A39" s="204" t="s">
        <v>10</v>
      </c>
      <c r="B39" s="49"/>
      <c r="C39" s="50" t="str">
        <f t="shared" si="0"/>
        <v/>
      </c>
      <c r="D39" s="49"/>
      <c r="E39" s="50" t="str">
        <f t="shared" si="1"/>
        <v/>
      </c>
      <c r="F39" s="49"/>
      <c r="G39" s="50" t="str">
        <f t="shared" si="2"/>
        <v/>
      </c>
      <c r="H39" s="49"/>
      <c r="I39" s="50" t="str">
        <f t="shared" si="3"/>
        <v/>
      </c>
      <c r="J39" s="348"/>
    </row>
    <row r="40" spans="1:10" s="9" customFormat="1" ht="25.2" customHeight="1" x14ac:dyDescent="0.25">
      <c r="A40" s="204" t="s">
        <v>19</v>
      </c>
      <c r="B40" s="49"/>
      <c r="C40" s="50" t="str">
        <f t="shared" si="0"/>
        <v/>
      </c>
      <c r="D40" s="49"/>
      <c r="E40" s="50" t="str">
        <f t="shared" si="1"/>
        <v/>
      </c>
      <c r="F40" s="49"/>
      <c r="G40" s="50" t="str">
        <f t="shared" si="2"/>
        <v/>
      </c>
      <c r="H40" s="49"/>
      <c r="I40" s="50" t="str">
        <f t="shared" si="3"/>
        <v/>
      </c>
      <c r="J40" s="348"/>
    </row>
    <row r="41" spans="1:10" s="9" customFormat="1" ht="25.2" customHeight="1" x14ac:dyDescent="0.25">
      <c r="A41" s="204" t="s">
        <v>183</v>
      </c>
      <c r="B41" s="49"/>
      <c r="C41" s="50" t="str">
        <f t="shared" si="0"/>
        <v/>
      </c>
      <c r="D41" s="49"/>
      <c r="E41" s="50" t="str">
        <f t="shared" si="1"/>
        <v/>
      </c>
      <c r="F41" s="49"/>
      <c r="G41" s="50" t="str">
        <f t="shared" si="2"/>
        <v/>
      </c>
      <c r="H41" s="49"/>
      <c r="I41" s="50" t="str">
        <f t="shared" si="3"/>
        <v/>
      </c>
      <c r="J41" s="348"/>
    </row>
    <row r="42" spans="1:10" s="9" customFormat="1" ht="30.6" customHeight="1" x14ac:dyDescent="0.25">
      <c r="A42" s="204" t="s">
        <v>26</v>
      </c>
      <c r="B42" s="49"/>
      <c r="C42" s="50" t="str">
        <f t="shared" si="0"/>
        <v/>
      </c>
      <c r="D42" s="49"/>
      <c r="E42" s="50" t="str">
        <f t="shared" si="1"/>
        <v/>
      </c>
      <c r="F42" s="49"/>
      <c r="G42" s="50" t="str">
        <f t="shared" si="2"/>
        <v/>
      </c>
      <c r="H42" s="49"/>
      <c r="I42" s="50" t="str">
        <f t="shared" si="3"/>
        <v/>
      </c>
      <c r="J42" s="348"/>
    </row>
    <row r="43" spans="1:10" s="11" customFormat="1" ht="25.2" customHeight="1" x14ac:dyDescent="0.25">
      <c r="A43" s="204" t="s">
        <v>33</v>
      </c>
      <c r="B43" s="49"/>
      <c r="C43" s="50" t="str">
        <f t="shared" si="0"/>
        <v/>
      </c>
      <c r="D43" s="49"/>
      <c r="E43" s="50" t="str">
        <f t="shared" si="1"/>
        <v/>
      </c>
      <c r="F43" s="49"/>
      <c r="G43" s="50" t="str">
        <f t="shared" si="2"/>
        <v/>
      </c>
      <c r="H43" s="49"/>
      <c r="I43" s="50" t="str">
        <f t="shared" si="3"/>
        <v/>
      </c>
      <c r="J43" s="351"/>
    </row>
    <row r="44" spans="1:10" ht="29.4" customHeight="1" x14ac:dyDescent="0.25">
      <c r="A44" s="274" t="s">
        <v>12</v>
      </c>
      <c r="B44" s="49"/>
      <c r="C44" s="50" t="str">
        <f t="shared" si="0"/>
        <v/>
      </c>
      <c r="D44" s="51"/>
      <c r="E44" s="50" t="str">
        <f t="shared" si="1"/>
        <v/>
      </c>
      <c r="F44" s="51"/>
      <c r="G44" s="50" t="str">
        <f t="shared" si="2"/>
        <v/>
      </c>
      <c r="H44" s="51"/>
      <c r="I44" s="50" t="str">
        <f t="shared" si="3"/>
        <v/>
      </c>
    </row>
    <row r="45" spans="1:10" s="9" customFormat="1" ht="22.2" customHeight="1" x14ac:dyDescent="0.25">
      <c r="A45" s="278"/>
      <c r="B45" s="75"/>
      <c r="C45" s="40" t="str">
        <f t="shared" si="0"/>
        <v/>
      </c>
      <c r="D45" s="75"/>
      <c r="E45" s="40" t="str">
        <f t="shared" si="1"/>
        <v/>
      </c>
      <c r="F45" s="75"/>
      <c r="G45" s="40" t="str">
        <f t="shared" si="2"/>
        <v/>
      </c>
      <c r="H45" s="75"/>
      <c r="I45" s="40" t="str">
        <f t="shared" si="3"/>
        <v/>
      </c>
      <c r="J45" s="348"/>
    </row>
    <row r="46" spans="1:10" s="9" customFormat="1" ht="25.2" customHeight="1" x14ac:dyDescent="0.25">
      <c r="A46" s="386" t="s">
        <v>118</v>
      </c>
      <c r="B46" s="387">
        <f>SUM(B27:B45)</f>
        <v>0</v>
      </c>
      <c r="C46" s="164" t="str">
        <f t="shared" si="0"/>
        <v/>
      </c>
      <c r="D46" s="387">
        <f>SUM(D27:D45)</f>
        <v>0</v>
      </c>
      <c r="E46" s="164" t="str">
        <f t="shared" si="1"/>
        <v/>
      </c>
      <c r="F46" s="387">
        <f>SUM(F27:F45)</f>
        <v>0</v>
      </c>
      <c r="G46" s="164" t="str">
        <f t="shared" si="2"/>
        <v/>
      </c>
      <c r="H46" s="387">
        <f>SUM(H27:H45)</f>
        <v>0</v>
      </c>
      <c r="I46" s="164" t="str">
        <f t="shared" si="3"/>
        <v/>
      </c>
      <c r="J46" s="348"/>
    </row>
    <row r="47" spans="1:10" ht="48.6" customHeight="1" x14ac:dyDescent="0.3">
      <c r="A47" s="388" t="s">
        <v>31</v>
      </c>
      <c r="B47" s="383"/>
      <c r="C47" s="384"/>
      <c r="D47" s="383"/>
      <c r="E47" s="384"/>
      <c r="F47" s="383"/>
      <c r="G47" s="384"/>
      <c r="H47" s="383"/>
      <c r="I47" s="384"/>
    </row>
    <row r="48" spans="1:10" s="9" customFormat="1" ht="25.2" customHeight="1" x14ac:dyDescent="0.25">
      <c r="A48" s="275" t="s">
        <v>16</v>
      </c>
      <c r="B48" s="49"/>
      <c r="C48" s="50" t="str">
        <f>IF(B48="","",IF(B48=0,"",(B48/B$6/$A$11)))</f>
        <v/>
      </c>
      <c r="D48" s="49"/>
      <c r="E48" s="50" t="str">
        <f>IF(D48="","",IF(D48=0,"",(D48/D$6/$A$11)))</f>
        <v/>
      </c>
      <c r="F48" s="49"/>
      <c r="G48" s="50" t="str">
        <f>IF(F48="","",IF(F48=0,"",(F48/F$6/$A$11)))</f>
        <v/>
      </c>
      <c r="H48" s="49"/>
      <c r="I48" s="50" t="str">
        <f>IF(H48="","",IF(H48=0,"",(H48/H$6/$A$11)))</f>
        <v/>
      </c>
      <c r="J48" s="348"/>
    </row>
    <row r="49" spans="1:10" s="9" customFormat="1" ht="30.6" customHeight="1" x14ac:dyDescent="0.25">
      <c r="A49" s="386" t="s">
        <v>119</v>
      </c>
      <c r="B49" s="389">
        <f>SUM(B48:B48)</f>
        <v>0</v>
      </c>
      <c r="C49" s="157" t="str">
        <f>IF(B49="","",IF(B49=0,"",(B49/B$6/$A$11)))</f>
        <v/>
      </c>
      <c r="D49" s="389">
        <f>SUM(D48:D48)</f>
        <v>0</v>
      </c>
      <c r="E49" s="157" t="str">
        <f>IF(D49="","",IF(D49=0,"",(D49/D$6/$A$11)))</f>
        <v/>
      </c>
      <c r="F49" s="389">
        <f>SUM(F48:F48)</f>
        <v>0</v>
      </c>
      <c r="G49" s="157" t="str">
        <f>IF(F49="","",IF(F49=0,"",(F49/F$6/$A$11)))</f>
        <v/>
      </c>
      <c r="H49" s="389">
        <f>SUM(H48:H48)</f>
        <v>0</v>
      </c>
      <c r="I49" s="157" t="str">
        <f>IF(H49="","",IF(H49=0,"",(H49/H$6/$A$11)))</f>
        <v/>
      </c>
      <c r="J49" s="348"/>
    </row>
    <row r="50" spans="1:10" s="9" customFormat="1" ht="25.2" customHeight="1" x14ac:dyDescent="0.3">
      <c r="A50" s="392" t="s">
        <v>17</v>
      </c>
      <c r="B50" s="393"/>
      <c r="C50" s="394"/>
      <c r="D50" s="393"/>
      <c r="E50" s="394"/>
      <c r="F50" s="393"/>
      <c r="G50" s="394"/>
      <c r="H50" s="393"/>
      <c r="I50" s="394"/>
      <c r="J50" s="348"/>
    </row>
    <row r="51" spans="1:10" s="9" customFormat="1" ht="25.2" customHeight="1" x14ac:dyDescent="0.25">
      <c r="A51" s="204" t="s">
        <v>184</v>
      </c>
      <c r="B51" s="49"/>
      <c r="C51" s="50" t="str">
        <f t="shared" ref="C51:C62" si="4">IF(B51="","",IF(B51=0,"",(B51/B$6/$A$11)))</f>
        <v/>
      </c>
      <c r="D51" s="49"/>
      <c r="E51" s="50" t="str">
        <f t="shared" ref="E51:E62" si="5">IF(D51="","",IF(D51=0,"",(D51/D$6/$A$11)))</f>
        <v/>
      </c>
      <c r="F51" s="49"/>
      <c r="G51" s="50" t="str">
        <f t="shared" ref="G51:G62" si="6">IF(F51="","",IF(F51=0,"",(F51/F$6/$A$11)))</f>
        <v/>
      </c>
      <c r="H51" s="49"/>
      <c r="I51" s="50" t="str">
        <f t="shared" ref="I51:I62" si="7">IF(H51="","",IF(H51=0,"",(H51/H$6/$A$11)))</f>
        <v/>
      </c>
      <c r="J51" s="348"/>
    </row>
    <row r="52" spans="1:10" s="9" customFormat="1" ht="31.2" customHeight="1" x14ac:dyDescent="0.25">
      <c r="A52" s="204" t="s">
        <v>35</v>
      </c>
      <c r="B52" s="49"/>
      <c r="C52" s="50" t="str">
        <f t="shared" si="4"/>
        <v/>
      </c>
      <c r="D52" s="49"/>
      <c r="E52" s="50" t="str">
        <f t="shared" si="5"/>
        <v/>
      </c>
      <c r="F52" s="49"/>
      <c r="G52" s="50" t="str">
        <f t="shared" si="6"/>
        <v/>
      </c>
      <c r="H52" s="49"/>
      <c r="I52" s="50" t="str">
        <f t="shared" si="7"/>
        <v/>
      </c>
      <c r="J52" s="348"/>
    </row>
    <row r="53" spans="1:10" s="9" customFormat="1" ht="28.2" customHeight="1" x14ac:dyDescent="0.25">
      <c r="A53" s="270" t="s">
        <v>29</v>
      </c>
      <c r="B53" s="49"/>
      <c r="C53" s="50" t="str">
        <f t="shared" si="4"/>
        <v/>
      </c>
      <c r="D53" s="49"/>
      <c r="E53" s="50" t="str">
        <f t="shared" si="5"/>
        <v/>
      </c>
      <c r="F53" s="49"/>
      <c r="G53" s="50" t="str">
        <f t="shared" si="6"/>
        <v/>
      </c>
      <c r="H53" s="49"/>
      <c r="I53" s="50" t="str">
        <f t="shared" si="7"/>
        <v/>
      </c>
      <c r="J53" s="348"/>
    </row>
    <row r="54" spans="1:10" s="9" customFormat="1" ht="25.2" customHeight="1" x14ac:dyDescent="0.25">
      <c r="A54" s="204" t="s">
        <v>30</v>
      </c>
      <c r="B54" s="49"/>
      <c r="C54" s="50" t="str">
        <f t="shared" si="4"/>
        <v/>
      </c>
      <c r="D54" s="51"/>
      <c r="E54" s="50" t="str">
        <f t="shared" si="5"/>
        <v/>
      </c>
      <c r="F54" s="51"/>
      <c r="G54" s="50" t="str">
        <f t="shared" si="6"/>
        <v/>
      </c>
      <c r="H54" s="51"/>
      <c r="I54" s="50" t="str">
        <f t="shared" si="7"/>
        <v/>
      </c>
      <c r="J54" s="348"/>
    </row>
    <row r="55" spans="1:10" s="9" customFormat="1" ht="27.45" customHeight="1" x14ac:dyDescent="0.25">
      <c r="A55" s="270" t="s">
        <v>34</v>
      </c>
      <c r="B55" s="49"/>
      <c r="C55" s="50" t="str">
        <f t="shared" si="4"/>
        <v/>
      </c>
      <c r="D55" s="75"/>
      <c r="E55" s="50" t="str">
        <f t="shared" si="5"/>
        <v/>
      </c>
      <c r="F55" s="75"/>
      <c r="G55" s="50" t="str">
        <f t="shared" si="6"/>
        <v/>
      </c>
      <c r="H55" s="75"/>
      <c r="I55" s="50" t="str">
        <f t="shared" si="7"/>
        <v/>
      </c>
      <c r="J55" s="348"/>
    </row>
    <row r="56" spans="1:10" s="9" customFormat="1" ht="40.950000000000003" customHeight="1" x14ac:dyDescent="0.25">
      <c r="A56" s="271" t="s">
        <v>346</v>
      </c>
      <c r="B56" s="49"/>
      <c r="C56" s="50" t="str">
        <f t="shared" si="4"/>
        <v/>
      </c>
      <c r="D56" s="75"/>
      <c r="E56" s="50" t="str">
        <f t="shared" si="5"/>
        <v/>
      </c>
      <c r="F56" s="75"/>
      <c r="G56" s="50" t="str">
        <f t="shared" si="6"/>
        <v/>
      </c>
      <c r="H56" s="75"/>
      <c r="I56" s="50" t="str">
        <f t="shared" si="7"/>
        <v/>
      </c>
      <c r="J56" s="348"/>
    </row>
    <row r="57" spans="1:10" s="11" customFormat="1" ht="25.5" customHeight="1" x14ac:dyDescent="0.25">
      <c r="A57" s="272" t="s">
        <v>25</v>
      </c>
      <c r="B57" s="49"/>
      <c r="C57" s="50" t="str">
        <f t="shared" si="4"/>
        <v/>
      </c>
      <c r="D57" s="51"/>
      <c r="E57" s="50" t="str">
        <f t="shared" si="5"/>
        <v/>
      </c>
      <c r="F57" s="276"/>
      <c r="G57" s="50" t="str">
        <f t="shared" si="6"/>
        <v/>
      </c>
      <c r="H57" s="51"/>
      <c r="I57" s="50" t="str">
        <f t="shared" si="7"/>
        <v/>
      </c>
      <c r="J57" s="351"/>
    </row>
    <row r="58" spans="1:10" s="9" customFormat="1" ht="18.600000000000001" customHeight="1" x14ac:dyDescent="0.25">
      <c r="A58" s="202"/>
      <c r="B58" s="75"/>
      <c r="C58" s="50" t="str">
        <f t="shared" si="4"/>
        <v/>
      </c>
      <c r="D58" s="75"/>
      <c r="E58" s="50" t="str">
        <f t="shared" si="5"/>
        <v/>
      </c>
      <c r="F58" s="75"/>
      <c r="G58" s="50" t="str">
        <f t="shared" si="6"/>
        <v/>
      </c>
      <c r="H58" s="75"/>
      <c r="I58" s="50" t="str">
        <f t="shared" si="7"/>
        <v/>
      </c>
      <c r="J58" s="348"/>
    </row>
    <row r="59" spans="1:10" s="9" customFormat="1" ht="25.5" customHeight="1" thickBot="1" x14ac:dyDescent="0.3">
      <c r="A59" s="395" t="s">
        <v>117</v>
      </c>
      <c r="B59" s="396">
        <f>SUM(B51:B58)</f>
        <v>0</v>
      </c>
      <c r="C59" s="159" t="str">
        <f t="shared" si="4"/>
        <v/>
      </c>
      <c r="D59" s="396">
        <f>SUM(D51:D58)</f>
        <v>0</v>
      </c>
      <c r="E59" s="159" t="str">
        <f t="shared" si="5"/>
        <v/>
      </c>
      <c r="F59" s="396">
        <f>SUM(F51:F58)</f>
        <v>0</v>
      </c>
      <c r="G59" s="147" t="str">
        <f t="shared" si="6"/>
        <v/>
      </c>
      <c r="H59" s="396">
        <f>SUM(H51:H58)</f>
        <v>0</v>
      </c>
      <c r="I59" s="159" t="str">
        <f t="shared" si="7"/>
        <v/>
      </c>
      <c r="J59" s="348"/>
    </row>
    <row r="60" spans="1:10" s="9" customFormat="1" ht="37.950000000000003" customHeight="1" thickTop="1" x14ac:dyDescent="0.25">
      <c r="A60" s="405" t="s">
        <v>120</v>
      </c>
      <c r="B60" s="287">
        <f>B25-B46+B49-B59</f>
        <v>0</v>
      </c>
      <c r="C60" s="288" t="str">
        <f t="shared" si="4"/>
        <v/>
      </c>
      <c r="D60" s="287">
        <f>D25-D46+D49-D59</f>
        <v>0</v>
      </c>
      <c r="E60" s="288" t="str">
        <f t="shared" si="5"/>
        <v/>
      </c>
      <c r="F60" s="287">
        <f>F25-F46+F49-F59</f>
        <v>0</v>
      </c>
      <c r="G60" s="289" t="str">
        <f t="shared" si="6"/>
        <v/>
      </c>
      <c r="H60" s="287">
        <f>H25-H46+H49-H59</f>
        <v>0</v>
      </c>
      <c r="I60" s="288" t="str">
        <f t="shared" si="7"/>
        <v/>
      </c>
      <c r="J60" s="348"/>
    </row>
    <row r="61" spans="1:10" s="16" customFormat="1" ht="37.950000000000003" customHeight="1" x14ac:dyDescent="0.25">
      <c r="A61" s="143" t="s">
        <v>121</v>
      </c>
      <c r="B61" s="10">
        <f>'Jälkilaskelma 2025'!B62</f>
        <v>0</v>
      </c>
      <c r="C61" s="147" t="str">
        <f t="shared" si="4"/>
        <v/>
      </c>
      <c r="D61" s="10">
        <f>'Jälkilaskelma 2025'!D62</f>
        <v>0</v>
      </c>
      <c r="E61" s="147" t="str">
        <f t="shared" si="5"/>
        <v/>
      </c>
      <c r="F61" s="10">
        <f>'Jälkilaskelma 2025'!F62</f>
        <v>0</v>
      </c>
      <c r="G61" s="147" t="str">
        <f t="shared" si="6"/>
        <v/>
      </c>
      <c r="H61" s="10">
        <f>'Jälkilaskelma 2025'!H62</f>
        <v>0</v>
      </c>
      <c r="I61" s="147" t="str">
        <f t="shared" si="7"/>
        <v/>
      </c>
      <c r="J61" s="345"/>
    </row>
    <row r="62" spans="1:10" s="9" customFormat="1" ht="37.950000000000003" customHeight="1" x14ac:dyDescent="0.25">
      <c r="A62" s="417" t="s">
        <v>186</v>
      </c>
      <c r="B62" s="290">
        <f>B60+B61</f>
        <v>0</v>
      </c>
      <c r="C62" s="157" t="str">
        <f t="shared" si="4"/>
        <v/>
      </c>
      <c r="D62" s="290">
        <f>D60+D61</f>
        <v>0</v>
      </c>
      <c r="E62" s="157" t="str">
        <f t="shared" si="5"/>
        <v/>
      </c>
      <c r="F62" s="290">
        <f>F60+F61</f>
        <v>0</v>
      </c>
      <c r="G62" s="157" t="str">
        <f t="shared" si="6"/>
        <v/>
      </c>
      <c r="H62" s="290">
        <f>H60+H61</f>
        <v>0</v>
      </c>
      <c r="I62" s="157" t="str">
        <f t="shared" si="7"/>
        <v/>
      </c>
      <c r="J62" s="348"/>
    </row>
    <row r="63" spans="1:10" s="9" customFormat="1" ht="45.6" customHeight="1" thickBot="1" x14ac:dyDescent="0.35">
      <c r="A63" s="375" t="s">
        <v>380</v>
      </c>
      <c r="B63" s="44"/>
      <c r="C63" s="72"/>
      <c r="D63" s="44"/>
      <c r="E63" s="72"/>
      <c r="F63" s="44"/>
      <c r="G63" s="72"/>
      <c r="H63" s="44"/>
      <c r="I63" s="72"/>
      <c r="J63" s="348"/>
    </row>
    <row r="64" spans="1:10" s="9" customFormat="1" ht="25.2" customHeight="1" thickTop="1" x14ac:dyDescent="0.25">
      <c r="A64" s="272" t="s">
        <v>15</v>
      </c>
      <c r="B64" s="46"/>
      <c r="C64" s="50" t="str">
        <f>IF(B64="","",IF(B64=0,"",(B64/B$6/$A$11)))</f>
        <v/>
      </c>
      <c r="D64" s="46"/>
      <c r="E64" s="40" t="str">
        <f>IF(D64="","",IF(D64=0,"",(D64/D$6/$A$11)))</f>
        <v/>
      </c>
      <c r="F64" s="46"/>
      <c r="G64" s="50" t="str">
        <f>IF(F64="","",IF(F64=0,"",(F64/F$6/$A$11)))</f>
        <v/>
      </c>
      <c r="H64" s="46"/>
      <c r="I64" s="50" t="str">
        <f>IF(H64="","",IF(H64=0,"",(H64/H$6/$A$11)))</f>
        <v/>
      </c>
      <c r="J64" s="348"/>
    </row>
    <row r="65" spans="1:10" s="9" customFormat="1" ht="25.2" customHeight="1" x14ac:dyDescent="0.25">
      <c r="A65" s="280" t="s">
        <v>16</v>
      </c>
      <c r="B65" s="49"/>
      <c r="C65" s="50" t="str">
        <f>IF(B65="","",IF(B65=0,"",(B65/B$6/$A$11)))</f>
        <v/>
      </c>
      <c r="D65" s="49"/>
      <c r="E65" s="50" t="str">
        <f>IF(D65="","",IF(D65=0,"",(D65/D$6/$A$11)))</f>
        <v/>
      </c>
      <c r="F65" s="49"/>
      <c r="G65" s="50" t="str">
        <f>IF(F65="","",IF(F65=0,"",(F65/F$6/$A$11)))</f>
        <v/>
      </c>
      <c r="H65" s="49"/>
      <c r="I65" s="50" t="str">
        <f>IF(H65="","",IF(H65=0,"",(H65/H$6/$A$11)))</f>
        <v/>
      </c>
      <c r="J65" s="348"/>
    </row>
    <row r="66" spans="1:10" s="9" customFormat="1" ht="25.2" customHeight="1" x14ac:dyDescent="0.25">
      <c r="A66" s="385" t="s">
        <v>187</v>
      </c>
      <c r="B66" s="64">
        <f>SUM(B64:B65)</f>
        <v>0</v>
      </c>
      <c r="C66" s="40" t="str">
        <f>IF(B66="","",IF(B66=0,"",(B66/B$6/$A$11)))</f>
        <v/>
      </c>
      <c r="D66" s="64">
        <f>SUM(D64:D65)</f>
        <v>0</v>
      </c>
      <c r="E66" s="40" t="str">
        <f>IF(D66="","",IF(D66=0,"",(D66/D$6/$A$11)))</f>
        <v/>
      </c>
      <c r="F66" s="64">
        <f>SUM(F64:F65)</f>
        <v>0</v>
      </c>
      <c r="G66" s="40" t="str">
        <f>IF(F66="","",IF(F66=0,"",(F66/F$6/$A$11)))</f>
        <v/>
      </c>
      <c r="H66" s="64">
        <f>SUM(H64:H65)</f>
        <v>0</v>
      </c>
      <c r="I66" s="40" t="str">
        <f>IF(H66="","",IF(H66=0,"",(H66/H$6/$A$11)))</f>
        <v/>
      </c>
      <c r="J66" s="348"/>
    </row>
    <row r="67" spans="1:10" ht="36.6" customHeight="1" x14ac:dyDescent="0.3">
      <c r="A67" s="392" t="s">
        <v>17</v>
      </c>
      <c r="B67" s="391"/>
      <c r="C67" s="384"/>
      <c r="D67" s="391"/>
      <c r="E67" s="384"/>
      <c r="F67" s="391"/>
      <c r="G67" s="384"/>
      <c r="H67" s="391"/>
      <c r="I67" s="384"/>
    </row>
    <row r="68" spans="1:10" s="9" customFormat="1" ht="25.2" customHeight="1" x14ac:dyDescent="0.25">
      <c r="A68" s="204" t="s">
        <v>184</v>
      </c>
      <c r="B68" s="49"/>
      <c r="C68" s="50" t="str">
        <f t="shared" ref="C68:C79" si="8">IF(B68="","",IF(B68=0,"",(B68/B$6/$A$11)))</f>
        <v/>
      </c>
      <c r="D68" s="49"/>
      <c r="E68" s="50" t="str">
        <f t="shared" ref="E68:E79" si="9">IF(D68="","",IF(D68=0,"",(D68/D$6/$A$11)))</f>
        <v/>
      </c>
      <c r="F68" s="49"/>
      <c r="G68" s="50" t="str">
        <f t="shared" ref="G68:G79" si="10">IF(F68="","",IF(F68=0,"",(F68/F$6/$A$11)))</f>
        <v/>
      </c>
      <c r="H68" s="49"/>
      <c r="I68" s="50" t="str">
        <f t="shared" ref="I68:I79" si="11">IF(H68="","",IF(H68=0,"",(H68/H$6/$A$11)))</f>
        <v/>
      </c>
      <c r="J68" s="348"/>
    </row>
    <row r="69" spans="1:10" s="9" customFormat="1" ht="31.2" customHeight="1" x14ac:dyDescent="0.25">
      <c r="A69" s="204" t="s">
        <v>35</v>
      </c>
      <c r="B69" s="49"/>
      <c r="C69" s="40" t="str">
        <f t="shared" si="8"/>
        <v/>
      </c>
      <c r="D69" s="49"/>
      <c r="E69" s="50" t="str">
        <f t="shared" si="9"/>
        <v/>
      </c>
      <c r="F69" s="49"/>
      <c r="G69" s="50" t="str">
        <f t="shared" si="10"/>
        <v/>
      </c>
      <c r="H69" s="49"/>
      <c r="I69" s="50" t="str">
        <f t="shared" si="11"/>
        <v/>
      </c>
      <c r="J69" s="348"/>
    </row>
    <row r="70" spans="1:10" s="9" customFormat="1" ht="25.2" customHeight="1" x14ac:dyDescent="0.25">
      <c r="A70" s="270" t="s">
        <v>29</v>
      </c>
      <c r="B70" s="49"/>
      <c r="C70" s="38" t="str">
        <f t="shared" si="8"/>
        <v/>
      </c>
      <c r="D70" s="49"/>
      <c r="E70" s="50" t="str">
        <f t="shared" si="9"/>
        <v/>
      </c>
      <c r="F70" s="49"/>
      <c r="G70" s="50" t="str">
        <f t="shared" si="10"/>
        <v/>
      </c>
      <c r="H70" s="49"/>
      <c r="I70" s="50" t="str">
        <f t="shared" si="11"/>
        <v/>
      </c>
      <c r="J70" s="348"/>
    </row>
    <row r="71" spans="1:10" s="9" customFormat="1" ht="25.2" customHeight="1" x14ac:dyDescent="0.25">
      <c r="A71" s="204" t="s">
        <v>30</v>
      </c>
      <c r="B71" s="49"/>
      <c r="C71" s="50" t="str">
        <f t="shared" si="8"/>
        <v/>
      </c>
      <c r="D71" s="51"/>
      <c r="E71" s="50" t="str">
        <f t="shared" si="9"/>
        <v/>
      </c>
      <c r="F71" s="51"/>
      <c r="G71" s="50" t="str">
        <f t="shared" si="10"/>
        <v/>
      </c>
      <c r="H71" s="51"/>
      <c r="I71" s="50" t="str">
        <f t="shared" si="11"/>
        <v/>
      </c>
      <c r="J71" s="348"/>
    </row>
    <row r="72" spans="1:10" s="9" customFormat="1" ht="33" customHeight="1" x14ac:dyDescent="0.25">
      <c r="A72" s="151" t="s">
        <v>34</v>
      </c>
      <c r="B72" s="49"/>
      <c r="C72" s="50" t="str">
        <f t="shared" si="8"/>
        <v/>
      </c>
      <c r="D72" s="75"/>
      <c r="E72" s="50" t="str">
        <f t="shared" si="9"/>
        <v/>
      </c>
      <c r="F72" s="75"/>
      <c r="G72" s="50" t="str">
        <f t="shared" si="10"/>
        <v/>
      </c>
      <c r="H72" s="75"/>
      <c r="I72" s="50" t="str">
        <f t="shared" si="11"/>
        <v/>
      </c>
      <c r="J72" s="348"/>
    </row>
    <row r="73" spans="1:10" s="9" customFormat="1" ht="34.200000000000003" customHeight="1" x14ac:dyDescent="0.25">
      <c r="A73" s="271" t="s">
        <v>346</v>
      </c>
      <c r="B73" s="49"/>
      <c r="C73" s="50" t="str">
        <f t="shared" si="8"/>
        <v/>
      </c>
      <c r="D73" s="75"/>
      <c r="E73" s="50" t="str">
        <f t="shared" si="9"/>
        <v/>
      </c>
      <c r="F73" s="75"/>
      <c r="G73" s="50" t="str">
        <f t="shared" si="10"/>
        <v/>
      </c>
      <c r="H73" s="75"/>
      <c r="I73" s="50" t="str">
        <f t="shared" si="11"/>
        <v/>
      </c>
      <c r="J73" s="348"/>
    </row>
    <row r="74" spans="1:10" s="9" customFormat="1" ht="25.2" customHeight="1" x14ac:dyDescent="0.25">
      <c r="A74" s="272" t="s">
        <v>25</v>
      </c>
      <c r="B74" s="49"/>
      <c r="C74" s="50" t="str">
        <f t="shared" si="8"/>
        <v/>
      </c>
      <c r="D74" s="49"/>
      <c r="E74" s="50" t="str">
        <f t="shared" si="9"/>
        <v/>
      </c>
      <c r="F74" s="49"/>
      <c r="G74" s="50" t="str">
        <f t="shared" si="10"/>
        <v/>
      </c>
      <c r="H74" s="49"/>
      <c r="I74" s="50" t="str">
        <f t="shared" si="11"/>
        <v/>
      </c>
      <c r="J74" s="348"/>
    </row>
    <row r="75" spans="1:10" s="9" customFormat="1" ht="19.95" customHeight="1" x14ac:dyDescent="0.25">
      <c r="A75" s="203"/>
      <c r="B75" s="75"/>
      <c r="C75" s="50" t="str">
        <f t="shared" si="8"/>
        <v/>
      </c>
      <c r="D75" s="75"/>
      <c r="E75" s="50" t="str">
        <f t="shared" si="9"/>
        <v/>
      </c>
      <c r="F75" s="75"/>
      <c r="G75" s="50" t="str">
        <f t="shared" si="10"/>
        <v/>
      </c>
      <c r="H75" s="75"/>
      <c r="I75" s="50" t="str">
        <f t="shared" si="11"/>
        <v/>
      </c>
      <c r="J75" s="348"/>
    </row>
    <row r="76" spans="1:10" s="9" customFormat="1" ht="33.6" customHeight="1" thickBot="1" x14ac:dyDescent="0.3">
      <c r="A76" s="397" t="s">
        <v>117</v>
      </c>
      <c r="B76" s="396">
        <f>SUM(B68:B75)</f>
        <v>0</v>
      </c>
      <c r="C76" s="159" t="str">
        <f t="shared" si="8"/>
        <v/>
      </c>
      <c r="D76" s="396">
        <f>SUM(D68:D75)</f>
        <v>0</v>
      </c>
      <c r="E76" s="159" t="str">
        <f t="shared" si="9"/>
        <v/>
      </c>
      <c r="F76" s="398">
        <f>SUM(F68:F75)</f>
        <v>0</v>
      </c>
      <c r="G76" s="147" t="str">
        <f t="shared" si="10"/>
        <v/>
      </c>
      <c r="H76" s="398">
        <f>SUM(H68:H75)</f>
        <v>0</v>
      </c>
      <c r="I76" s="159" t="str">
        <f t="shared" si="11"/>
        <v/>
      </c>
      <c r="J76" s="348"/>
    </row>
    <row r="77" spans="1:10" s="11" customFormat="1" ht="31.2" customHeight="1" thickTop="1" x14ac:dyDescent="0.25">
      <c r="A77" s="405" t="s">
        <v>188</v>
      </c>
      <c r="B77" s="287">
        <f>B66-B76</f>
        <v>0</v>
      </c>
      <c r="C77" s="288" t="str">
        <f t="shared" si="8"/>
        <v/>
      </c>
      <c r="D77" s="287">
        <f>D66-D76</f>
        <v>0</v>
      </c>
      <c r="E77" s="288" t="str">
        <f t="shared" si="9"/>
        <v/>
      </c>
      <c r="F77" s="287">
        <f>F66-F76</f>
        <v>0</v>
      </c>
      <c r="G77" s="289" t="str">
        <f t="shared" si="10"/>
        <v/>
      </c>
      <c r="H77" s="287">
        <f>H66-H76</f>
        <v>0</v>
      </c>
      <c r="I77" s="288" t="str">
        <f t="shared" si="11"/>
        <v/>
      </c>
      <c r="J77" s="351"/>
    </row>
    <row r="78" spans="1:10" s="9" customFormat="1" ht="31.2" customHeight="1" x14ac:dyDescent="0.25">
      <c r="A78" s="282" t="s">
        <v>189</v>
      </c>
      <c r="B78" s="10">
        <f>'Jälkilaskelma 2025'!B79</f>
        <v>0</v>
      </c>
      <c r="C78" s="147" t="str">
        <f t="shared" si="8"/>
        <v/>
      </c>
      <c r="D78" s="10">
        <f>'Jälkilaskelma 2025'!D79</f>
        <v>0</v>
      </c>
      <c r="E78" s="147" t="str">
        <f t="shared" si="9"/>
        <v/>
      </c>
      <c r="F78" s="10">
        <f>'Jälkilaskelma 2025'!F79</f>
        <v>0</v>
      </c>
      <c r="G78" s="147" t="str">
        <f t="shared" si="10"/>
        <v/>
      </c>
      <c r="H78" s="10">
        <f>'Jälkilaskelma 2025'!H79</f>
        <v>0</v>
      </c>
      <c r="I78" s="147" t="str">
        <f t="shared" si="11"/>
        <v/>
      </c>
      <c r="J78" s="348"/>
    </row>
    <row r="79" spans="1:10" s="9" customFormat="1" ht="31.2" customHeight="1" x14ac:dyDescent="0.25">
      <c r="A79" s="406" t="s">
        <v>190</v>
      </c>
      <c r="B79" s="290">
        <f>B77+B78</f>
        <v>0</v>
      </c>
      <c r="C79" s="157" t="str">
        <f t="shared" si="8"/>
        <v/>
      </c>
      <c r="D79" s="290">
        <f>D77+D78</f>
        <v>0</v>
      </c>
      <c r="E79" s="157" t="str">
        <f t="shared" si="9"/>
        <v/>
      </c>
      <c r="F79" s="290">
        <f>F77+F78</f>
        <v>0</v>
      </c>
      <c r="G79" s="157" t="str">
        <f t="shared" si="10"/>
        <v/>
      </c>
      <c r="H79" s="290">
        <f>H77+H78</f>
        <v>0</v>
      </c>
      <c r="I79" s="157" t="str">
        <f t="shared" si="11"/>
        <v/>
      </c>
      <c r="J79" s="348"/>
    </row>
    <row r="80" spans="1:10" s="9" customFormat="1" ht="56.4" customHeight="1" thickBot="1" x14ac:dyDescent="0.35">
      <c r="A80" s="375" t="s">
        <v>44</v>
      </c>
      <c r="B80" s="44"/>
      <c r="C80" s="72"/>
      <c r="D80" s="44"/>
      <c r="E80" s="72"/>
      <c r="F80" s="44"/>
      <c r="G80" s="72"/>
      <c r="H80" s="44"/>
      <c r="I80" s="72"/>
      <c r="J80" s="348"/>
    </row>
    <row r="81" spans="1:10" s="12" customFormat="1" ht="31.95" customHeight="1" thickTop="1" x14ac:dyDescent="0.25">
      <c r="A81" s="63" t="s">
        <v>22</v>
      </c>
      <c r="B81" s="37"/>
      <c r="C81" s="60"/>
      <c r="D81" s="37"/>
      <c r="E81" s="60"/>
      <c r="F81" s="37"/>
      <c r="G81" s="60"/>
      <c r="H81" s="37"/>
      <c r="I81" s="60"/>
      <c r="J81" s="352"/>
    </row>
    <row r="82" spans="1:10" s="9" customFormat="1" ht="34.200000000000003" customHeight="1" x14ac:dyDescent="0.25">
      <c r="A82" s="141" t="s">
        <v>191</v>
      </c>
      <c r="B82" s="49"/>
      <c r="C82" s="50" t="str">
        <f>IF(B82="","",IF(B82=0,"",(B82/B$6/$A$11)))</f>
        <v/>
      </c>
      <c r="D82" s="49"/>
      <c r="E82" s="40" t="str">
        <f>IF(D82="","",IF(D82=0,"",(D82/D$6/$A$11)))</f>
        <v/>
      </c>
      <c r="F82" s="49"/>
      <c r="G82" s="50" t="str">
        <f>IF(F82="","",IF(F82=0,"",(F82/F$6/$A$11)))</f>
        <v/>
      </c>
      <c r="H82" s="49"/>
      <c r="I82" s="50" t="str">
        <f>IF(H82="","",IF(H82=0,"",(H82/H$6/$A$11)))</f>
        <v/>
      </c>
      <c r="J82" s="348"/>
    </row>
    <row r="83" spans="1:10" s="9" customFormat="1" ht="36.450000000000003" customHeight="1" x14ac:dyDescent="0.25">
      <c r="A83" s="145" t="s">
        <v>27</v>
      </c>
      <c r="B83" s="75"/>
      <c r="C83" s="50" t="str">
        <f>IF(B83="","",IF(B83=0,"",(B83/B$6/$A$11)))</f>
        <v/>
      </c>
      <c r="D83" s="67"/>
      <c r="E83" s="50" t="str">
        <f>IF(D83="","",IF(D83=0,"",(D83/D$6/$A$11)))</f>
        <v/>
      </c>
      <c r="F83" s="67"/>
      <c r="G83" s="50" t="str">
        <f>IF(F83="","",IF(F83=0,"",(F83/F$6/$A$11)))</f>
        <v/>
      </c>
      <c r="H83" s="67"/>
      <c r="I83" s="50" t="str">
        <f>IF(H83="","",IF(H83=0,"",(H83/H$6/$A$11)))</f>
        <v/>
      </c>
      <c r="J83" s="348"/>
    </row>
    <row r="84" spans="1:10" s="9" customFormat="1" ht="30.6" customHeight="1" x14ac:dyDescent="0.25">
      <c r="A84" s="400" t="s">
        <v>116</v>
      </c>
      <c r="B84" s="389">
        <f>SUM(B82:B83)</f>
        <v>0</v>
      </c>
      <c r="C84" s="157" t="str">
        <f>IF(B84="","",IF(B84=0,"",(B84/B$6/$A$11)))</f>
        <v/>
      </c>
      <c r="D84" s="389">
        <f>SUM(D82:D83)</f>
        <v>0</v>
      </c>
      <c r="E84" s="157" t="str">
        <f>IF(D84="","",IF(D84=0,"",(D84/D$6/$A$11)))</f>
        <v/>
      </c>
      <c r="F84" s="389">
        <f>SUM(F82:F83)</f>
        <v>0</v>
      </c>
      <c r="G84" s="157" t="str">
        <f>IF(F84="","",IF(F84=0,"",(F84/F$6/$A$11)))</f>
        <v/>
      </c>
      <c r="H84" s="389">
        <f>SUM(H82:H83)</f>
        <v>0</v>
      </c>
      <c r="I84" s="157" t="str">
        <f>IF(H84="","",IF(H84=0,"",(H84/H$6/$A$11)))</f>
        <v/>
      </c>
      <c r="J84" s="348"/>
    </row>
    <row r="85" spans="1:10" s="9" customFormat="1" ht="32.4" customHeight="1" x14ac:dyDescent="0.25">
      <c r="A85" s="390" t="s">
        <v>23</v>
      </c>
      <c r="B85" s="399"/>
      <c r="C85" s="399"/>
      <c r="D85" s="399"/>
      <c r="E85" s="399"/>
      <c r="F85" s="399"/>
      <c r="G85" s="399"/>
      <c r="H85" s="399"/>
      <c r="I85" s="399"/>
      <c r="J85" s="348"/>
    </row>
    <row r="86" spans="1:10" s="9" customFormat="1" ht="33" customHeight="1" x14ac:dyDescent="0.25">
      <c r="A86" s="146" t="s">
        <v>192</v>
      </c>
      <c r="B86" s="10"/>
      <c r="C86" s="50" t="str">
        <f t="shared" ref="C86:C94" si="12">IF(B86="","",IF(B86=0,"",(B86/B$6/$A$11)))</f>
        <v/>
      </c>
      <c r="D86" s="10"/>
      <c r="E86" s="50" t="str">
        <f t="shared" ref="E86:E94" si="13">IF(D86="","",IF(D86=0,"",(D86/D$6/$A$11)))</f>
        <v/>
      </c>
      <c r="F86" s="10"/>
      <c r="G86" s="50" t="str">
        <f t="shared" ref="G86:G94" si="14">IF(F86="","",IF(F86=0,"",(F86/F$6/$A$11)))</f>
        <v/>
      </c>
      <c r="H86" s="10"/>
      <c r="I86" s="50" t="str">
        <f t="shared" ref="I86:I94" si="15">IF(H86="","",IF(H86=0,"",(H86/H$6/$A$11)))</f>
        <v/>
      </c>
      <c r="J86" s="348"/>
    </row>
    <row r="87" spans="1:10" s="9" customFormat="1" ht="33" customHeight="1" x14ac:dyDescent="0.25">
      <c r="A87" s="146" t="s">
        <v>193</v>
      </c>
      <c r="B87" s="10"/>
      <c r="C87" s="50" t="str">
        <f t="shared" si="12"/>
        <v/>
      </c>
      <c r="D87" s="49"/>
      <c r="E87" s="50" t="str">
        <f t="shared" si="13"/>
        <v/>
      </c>
      <c r="F87" s="49"/>
      <c r="G87" s="50" t="str">
        <f t="shared" si="14"/>
        <v/>
      </c>
      <c r="H87" s="49"/>
      <c r="I87" s="50" t="str">
        <f t="shared" si="15"/>
        <v/>
      </c>
      <c r="J87" s="348"/>
    </row>
    <row r="88" spans="1:10" s="9" customFormat="1" ht="33" customHeight="1" x14ac:dyDescent="0.25">
      <c r="A88" s="148" t="s">
        <v>351</v>
      </c>
      <c r="B88" s="10"/>
      <c r="C88" s="50" t="str">
        <f t="shared" si="12"/>
        <v/>
      </c>
      <c r="D88" s="10"/>
      <c r="E88" s="50" t="str">
        <f t="shared" si="13"/>
        <v/>
      </c>
      <c r="F88" s="10"/>
      <c r="G88" s="50" t="str">
        <f t="shared" si="14"/>
        <v/>
      </c>
      <c r="H88" s="10"/>
      <c r="I88" s="50" t="str">
        <f t="shared" si="15"/>
        <v/>
      </c>
      <c r="J88" s="348"/>
    </row>
    <row r="89" spans="1:10" s="9" customFormat="1" ht="33" customHeight="1" x14ac:dyDescent="0.25">
      <c r="A89" s="149" t="s">
        <v>194</v>
      </c>
      <c r="B89" s="10"/>
      <c r="C89" s="50" t="str">
        <f t="shared" si="12"/>
        <v/>
      </c>
      <c r="D89" s="150"/>
      <c r="E89" s="50" t="str">
        <f t="shared" si="13"/>
        <v/>
      </c>
      <c r="F89" s="150"/>
      <c r="G89" s="50" t="str">
        <f t="shared" si="14"/>
        <v/>
      </c>
      <c r="H89" s="150"/>
      <c r="I89" s="50" t="str">
        <f t="shared" si="15"/>
        <v/>
      </c>
      <c r="J89" s="348"/>
    </row>
    <row r="90" spans="1:10" s="9" customFormat="1" ht="10.199999999999999" customHeight="1" x14ac:dyDescent="0.25">
      <c r="A90" s="151"/>
      <c r="B90" s="75"/>
      <c r="C90" s="50" t="str">
        <f t="shared" si="12"/>
        <v/>
      </c>
      <c r="D90" s="75"/>
      <c r="E90" s="50" t="str">
        <f t="shared" si="13"/>
        <v/>
      </c>
      <c r="F90" s="75"/>
      <c r="G90" s="50" t="str">
        <f t="shared" si="14"/>
        <v/>
      </c>
      <c r="H90" s="75"/>
      <c r="I90" s="50" t="str">
        <f t="shared" si="15"/>
        <v/>
      </c>
      <c r="J90" s="348"/>
    </row>
    <row r="91" spans="1:10" s="9" customFormat="1" ht="32.4" customHeight="1" thickBot="1" x14ac:dyDescent="0.3">
      <c r="A91" s="400" t="s">
        <v>127</v>
      </c>
      <c r="B91" s="62">
        <f>SUM(B86:B90)</f>
        <v>0</v>
      </c>
      <c r="C91" s="70" t="str">
        <f t="shared" si="12"/>
        <v/>
      </c>
      <c r="D91" s="62">
        <f>SUM(D86:D90)</f>
        <v>0</v>
      </c>
      <c r="E91" s="70" t="str">
        <f t="shared" si="13"/>
        <v/>
      </c>
      <c r="F91" s="69">
        <f>SUM(F86:F90)</f>
        <v>0</v>
      </c>
      <c r="G91" s="50" t="str">
        <f t="shared" si="14"/>
        <v/>
      </c>
      <c r="H91" s="69">
        <f>SUM(H86:H90)</f>
        <v>0</v>
      </c>
      <c r="I91" s="70" t="str">
        <f t="shared" si="15"/>
        <v/>
      </c>
      <c r="J91" s="348"/>
    </row>
    <row r="92" spans="1:10" s="9" customFormat="1" ht="37.200000000000003" customHeight="1" thickTop="1" x14ac:dyDescent="0.25">
      <c r="A92" s="404" t="s">
        <v>76</v>
      </c>
      <c r="B92" s="134">
        <f>B84-B91</f>
        <v>0</v>
      </c>
      <c r="C92" s="38" t="str">
        <f t="shared" si="12"/>
        <v/>
      </c>
      <c r="D92" s="134">
        <f>D84-D91</f>
        <v>0</v>
      </c>
      <c r="E92" s="38" t="str">
        <f t="shared" si="13"/>
        <v/>
      </c>
      <c r="F92" s="134">
        <f>F84-F91</f>
        <v>0</v>
      </c>
      <c r="G92" s="232" t="str">
        <f t="shared" si="14"/>
        <v/>
      </c>
      <c r="H92" s="134">
        <f>H84-H91</f>
        <v>0</v>
      </c>
      <c r="I92" s="38" t="str">
        <f t="shared" si="15"/>
        <v/>
      </c>
      <c r="J92" s="348"/>
    </row>
    <row r="93" spans="1:10" s="9" customFormat="1" ht="37.200000000000003" customHeight="1" x14ac:dyDescent="0.25">
      <c r="A93" s="153" t="s">
        <v>345</v>
      </c>
      <c r="B93" s="49">
        <f>'Jälkilaskelma 2025'!B94</f>
        <v>0</v>
      </c>
      <c r="C93" s="50" t="str">
        <f t="shared" si="12"/>
        <v/>
      </c>
      <c r="D93" s="49">
        <f>'Jälkilaskelma 2025'!D94</f>
        <v>0</v>
      </c>
      <c r="E93" s="50" t="str">
        <f t="shared" si="13"/>
        <v/>
      </c>
      <c r="F93" s="49">
        <f>'Jälkilaskelma 2025'!F94</f>
        <v>0</v>
      </c>
      <c r="G93" s="50" t="str">
        <f t="shared" si="14"/>
        <v/>
      </c>
      <c r="H93" s="49">
        <f>'Jälkilaskelma 2025'!H94</f>
        <v>0</v>
      </c>
      <c r="I93" s="50" t="str">
        <f t="shared" si="15"/>
        <v/>
      </c>
      <c r="J93" s="348"/>
    </row>
    <row r="94" spans="1:10" s="9" customFormat="1" ht="37.200000000000003" customHeight="1" x14ac:dyDescent="0.25">
      <c r="A94" s="403" t="s">
        <v>195</v>
      </c>
      <c r="B94" s="133">
        <f>B92+B93</f>
        <v>0</v>
      </c>
      <c r="C94" s="40" t="str">
        <f t="shared" si="12"/>
        <v/>
      </c>
      <c r="D94" s="133">
        <f>D92+D93</f>
        <v>0</v>
      </c>
      <c r="E94" s="50" t="str">
        <f t="shared" si="13"/>
        <v/>
      </c>
      <c r="F94" s="133">
        <f>F92+F93</f>
        <v>0</v>
      </c>
      <c r="G94" s="50" t="str">
        <f t="shared" si="14"/>
        <v/>
      </c>
      <c r="H94" s="133">
        <f>H92+H93</f>
        <v>0</v>
      </c>
      <c r="I94" s="50" t="str">
        <f t="shared" si="15"/>
        <v/>
      </c>
      <c r="J94" s="348"/>
    </row>
    <row r="95" spans="1:10" s="9" customFormat="1" ht="78" customHeight="1" thickBot="1" x14ac:dyDescent="0.35">
      <c r="A95" s="376" t="s">
        <v>109</v>
      </c>
      <c r="B95" s="197"/>
      <c r="C95" s="197"/>
      <c r="D95" s="197"/>
      <c r="E95" s="192"/>
      <c r="F95" s="197"/>
      <c r="G95" s="192"/>
      <c r="H95" s="197"/>
      <c r="I95" s="192"/>
      <c r="J95" s="348"/>
    </row>
    <row r="96" spans="1:10" s="9" customFormat="1" ht="38.4" customHeight="1" thickTop="1" x14ac:dyDescent="0.25">
      <c r="A96" s="283" t="s">
        <v>106</v>
      </c>
      <c r="B96" s="140">
        <f>'Jälkilaskelma 2025'!B103</f>
        <v>0</v>
      </c>
      <c r="C96" s="60"/>
      <c r="D96" s="140">
        <f>'Jälkilaskelma 2025'!D103</f>
        <v>0</v>
      </c>
      <c r="E96" s="233"/>
      <c r="F96" s="140">
        <f>'Jälkilaskelma 2025'!F103</f>
        <v>0</v>
      </c>
      <c r="G96" s="233"/>
      <c r="H96" s="140">
        <f>'Jälkilaskelma 2025'!H103</f>
        <v>0</v>
      </c>
      <c r="I96" s="60"/>
      <c r="J96" s="348"/>
    </row>
    <row r="97" spans="1:10" s="12" customFormat="1" ht="45.6" customHeight="1" x14ac:dyDescent="0.25">
      <c r="A97" s="141" t="s">
        <v>381</v>
      </c>
      <c r="B97" s="75"/>
      <c r="C97" s="76"/>
      <c r="D97" s="75"/>
      <c r="E97" s="60"/>
      <c r="F97" s="75"/>
      <c r="G97" s="60"/>
      <c r="H97" s="75"/>
      <c r="I97" s="60"/>
      <c r="J97" s="352"/>
    </row>
    <row r="98" spans="1:10" s="13" customFormat="1" ht="37.200000000000003" customHeight="1" x14ac:dyDescent="0.25">
      <c r="A98" s="48" t="s">
        <v>107</v>
      </c>
      <c r="B98" s="75"/>
      <c r="C98" s="76"/>
      <c r="D98" s="75"/>
      <c r="E98" s="60"/>
      <c r="F98" s="75"/>
      <c r="G98" s="60"/>
      <c r="H98" s="75"/>
      <c r="I98" s="60"/>
      <c r="J98" s="348"/>
    </row>
    <row r="99" spans="1:10" s="13" customFormat="1" ht="36.6" customHeight="1" x14ac:dyDescent="0.25">
      <c r="A99" s="48" t="s">
        <v>108</v>
      </c>
      <c r="B99" s="77"/>
      <c r="C99" s="78"/>
      <c r="D99" s="77"/>
      <c r="E99" s="60"/>
      <c r="F99" s="77"/>
      <c r="G99" s="60"/>
      <c r="H99" s="77"/>
      <c r="I99" s="60"/>
      <c r="J99" s="348"/>
    </row>
    <row r="100" spans="1:10" s="13" customFormat="1" ht="36.6" customHeight="1" x14ac:dyDescent="0.25">
      <c r="A100" s="48" t="s">
        <v>354</v>
      </c>
      <c r="B100" s="77"/>
      <c r="C100" s="78"/>
      <c r="D100" s="77"/>
      <c r="E100" s="60"/>
      <c r="F100" s="77"/>
      <c r="G100" s="60"/>
      <c r="H100" s="77"/>
      <c r="I100" s="60"/>
      <c r="J100" s="348"/>
    </row>
    <row r="101" spans="1:10" s="13" customFormat="1" ht="49.95" customHeight="1" x14ac:dyDescent="0.25">
      <c r="A101" s="204" t="s">
        <v>196</v>
      </c>
      <c r="B101" s="75"/>
      <c r="C101" s="78"/>
      <c r="D101" s="75"/>
      <c r="E101" s="60"/>
      <c r="F101" s="75"/>
      <c r="G101" s="60"/>
      <c r="H101" s="75"/>
      <c r="I101" s="60"/>
      <c r="J101" s="348"/>
    </row>
    <row r="102" spans="1:10" s="13" customFormat="1" ht="49.95" customHeight="1" thickBot="1" x14ac:dyDescent="0.3">
      <c r="A102" s="432" t="s">
        <v>430</v>
      </c>
      <c r="B102" s="79"/>
      <c r="C102" s="60"/>
      <c r="D102" s="79"/>
      <c r="E102" s="60"/>
      <c r="F102" s="79"/>
      <c r="G102" s="60"/>
      <c r="H102" s="79"/>
      <c r="I102" s="60"/>
      <c r="J102" s="348"/>
    </row>
    <row r="103" spans="1:10" s="13" customFormat="1" ht="46.2" customHeight="1" thickTop="1" x14ac:dyDescent="0.25">
      <c r="A103" s="402" t="s">
        <v>197</v>
      </c>
      <c r="B103" s="132">
        <f>SUM(B96:B102)</f>
        <v>0</v>
      </c>
      <c r="C103" s="78"/>
      <c r="D103" s="132">
        <f>SUM(D96:D102)</f>
        <v>0</v>
      </c>
      <c r="E103" s="60"/>
      <c r="F103" s="132">
        <f>SUM(F96:F102)</f>
        <v>0</v>
      </c>
      <c r="G103" s="60"/>
      <c r="H103" s="132">
        <f>SUM(H96:H102)</f>
        <v>0</v>
      </c>
      <c r="I103" s="60"/>
      <c r="J103" s="348"/>
    </row>
    <row r="104" spans="1:10" s="13" customFormat="1" ht="67.95" customHeight="1" thickBot="1" x14ac:dyDescent="0.35">
      <c r="A104" s="71" t="s">
        <v>267</v>
      </c>
      <c r="B104" s="194"/>
      <c r="C104" s="195"/>
      <c r="D104" s="194"/>
      <c r="E104" s="72"/>
      <c r="F104" s="194"/>
      <c r="G104" s="72"/>
      <c r="H104" s="194"/>
      <c r="I104" s="72"/>
      <c r="J104" s="348"/>
    </row>
    <row r="105" spans="1:10" s="15" customFormat="1" ht="46.95" customHeight="1" thickTop="1" x14ac:dyDescent="0.25">
      <c r="A105" s="193" t="s">
        <v>198</v>
      </c>
      <c r="B105" s="164">
        <f>B62</f>
        <v>0</v>
      </c>
      <c r="C105" s="50" t="str">
        <f t="shared" ref="C105:C110" si="16">IF(B105="","",IF(B105=0,"",(B105/B$6/$A$11)))</f>
        <v/>
      </c>
      <c r="D105" s="164">
        <f>D62</f>
        <v>0</v>
      </c>
      <c r="E105" s="50" t="str">
        <f t="shared" ref="E105:E110" si="17">IF(D105="","",IF(D105=0,"",(D105/D$6/$A$11)))</f>
        <v/>
      </c>
      <c r="F105" s="164">
        <f>F62</f>
        <v>0</v>
      </c>
      <c r="G105" s="50" t="str">
        <f t="shared" ref="G105:G110" si="18">IF(F105="","",IF(F105=0,"",(F105/F$6/$A$11)))</f>
        <v/>
      </c>
      <c r="H105" s="164">
        <f>H62</f>
        <v>0</v>
      </c>
      <c r="I105" s="50" t="str">
        <f t="shared" ref="I105:I110" si="19">IF(H105="","",IF(H105=0,"",(H105/H$6/$A$11)))</f>
        <v/>
      </c>
      <c r="J105" s="351"/>
    </row>
    <row r="106" spans="1:10" s="16" customFormat="1" ht="46.95" customHeight="1" thickBot="1" x14ac:dyDescent="0.3">
      <c r="A106" s="158" t="s">
        <v>199</v>
      </c>
      <c r="B106" s="147">
        <f>B79</f>
        <v>0</v>
      </c>
      <c r="C106" s="70" t="str">
        <f t="shared" si="16"/>
        <v/>
      </c>
      <c r="D106" s="147">
        <f>D79</f>
        <v>0</v>
      </c>
      <c r="E106" s="70" t="str">
        <f t="shared" si="17"/>
        <v/>
      </c>
      <c r="F106" s="147">
        <f>F79</f>
        <v>0</v>
      </c>
      <c r="G106" s="70" t="str">
        <f t="shared" si="18"/>
        <v/>
      </c>
      <c r="H106" s="147">
        <f>H79</f>
        <v>0</v>
      </c>
      <c r="I106" s="70" t="str">
        <f t="shared" si="19"/>
        <v/>
      </c>
      <c r="J106" s="345"/>
    </row>
    <row r="107" spans="1:10" s="9" customFormat="1" ht="46.95" customHeight="1" thickTop="1" x14ac:dyDescent="0.25">
      <c r="A107" s="401" t="s">
        <v>332</v>
      </c>
      <c r="B107" s="161">
        <f>SUM(B105:B106)</f>
        <v>0</v>
      </c>
      <c r="C107" s="38" t="str">
        <f t="shared" si="16"/>
        <v/>
      </c>
      <c r="D107" s="161">
        <f>SUM(D105:D106)</f>
        <v>0</v>
      </c>
      <c r="E107" s="38" t="str">
        <f t="shared" si="17"/>
        <v/>
      </c>
      <c r="F107" s="161">
        <f>SUM(F105:F106)</f>
        <v>0</v>
      </c>
      <c r="G107" s="38" t="str">
        <f t="shared" si="18"/>
        <v/>
      </c>
      <c r="H107" s="161">
        <f>SUM(H105:H106)</f>
        <v>0</v>
      </c>
      <c r="I107" s="38" t="str">
        <f t="shared" si="19"/>
        <v/>
      </c>
      <c r="J107" s="348"/>
    </row>
    <row r="108" spans="1:10" s="9" customFormat="1" ht="46.95" customHeight="1" x14ac:dyDescent="0.25">
      <c r="A108" s="156" t="s">
        <v>200</v>
      </c>
      <c r="B108" s="157">
        <f>B94</f>
        <v>0</v>
      </c>
      <c r="C108" s="50" t="str">
        <f t="shared" si="16"/>
        <v/>
      </c>
      <c r="D108" s="157">
        <f>D94</f>
        <v>0</v>
      </c>
      <c r="E108" s="50" t="str">
        <f t="shared" si="17"/>
        <v/>
      </c>
      <c r="F108" s="157">
        <f>F94</f>
        <v>0</v>
      </c>
      <c r="G108" s="50" t="str">
        <f t="shared" si="18"/>
        <v/>
      </c>
      <c r="H108" s="157">
        <f>H94</f>
        <v>0</v>
      </c>
      <c r="I108" s="50" t="str">
        <f t="shared" si="19"/>
        <v/>
      </c>
      <c r="J108" s="348"/>
    </row>
    <row r="109" spans="1:10" s="9" customFormat="1" ht="46.95" customHeight="1" thickBot="1" x14ac:dyDescent="0.3">
      <c r="A109" s="162" t="s">
        <v>201</v>
      </c>
      <c r="B109" s="159">
        <f>B103</f>
        <v>0</v>
      </c>
      <c r="C109" s="70" t="str">
        <f t="shared" si="16"/>
        <v/>
      </c>
      <c r="D109" s="159">
        <f>D103</f>
        <v>0</v>
      </c>
      <c r="E109" s="70" t="str">
        <f t="shared" si="17"/>
        <v/>
      </c>
      <c r="F109" s="159">
        <f>F103</f>
        <v>0</v>
      </c>
      <c r="G109" s="50" t="str">
        <f t="shared" si="18"/>
        <v/>
      </c>
      <c r="H109" s="159">
        <f>H103</f>
        <v>0</v>
      </c>
      <c r="I109" s="70" t="str">
        <f t="shared" si="19"/>
        <v/>
      </c>
      <c r="J109" s="348"/>
    </row>
    <row r="110" spans="1:10" s="9" customFormat="1" ht="46.95" customHeight="1" thickTop="1" x14ac:dyDescent="0.25">
      <c r="A110" s="401" t="s">
        <v>202</v>
      </c>
      <c r="B110" s="163">
        <f>B107+B108+B109</f>
        <v>0</v>
      </c>
      <c r="C110" s="47" t="str">
        <f t="shared" si="16"/>
        <v/>
      </c>
      <c r="D110" s="163">
        <f>D107+D108+D109</f>
        <v>0</v>
      </c>
      <c r="E110" s="47" t="str">
        <f t="shared" si="17"/>
        <v/>
      </c>
      <c r="F110" s="163">
        <f>F107+F108+F109</f>
        <v>0</v>
      </c>
      <c r="G110" s="232" t="str">
        <f t="shared" si="18"/>
        <v/>
      </c>
      <c r="H110" s="163">
        <f>H107+H108+H109</f>
        <v>0</v>
      </c>
      <c r="I110" s="232" t="str">
        <f t="shared" si="19"/>
        <v/>
      </c>
      <c r="J110" s="348"/>
    </row>
    <row r="111" spans="1:10" s="14" customFormat="1" ht="79.2" customHeight="1" x14ac:dyDescent="0.4">
      <c r="A111" s="165" t="s">
        <v>130</v>
      </c>
      <c r="B111" s="121"/>
      <c r="C111" s="166"/>
      <c r="D111" s="121"/>
      <c r="E111" s="166"/>
      <c r="F111" s="121"/>
      <c r="G111" s="166"/>
      <c r="H111" s="121"/>
      <c r="I111" s="166"/>
      <c r="J111" s="346"/>
    </row>
    <row r="112" spans="1:10" s="9" customFormat="1" ht="42" customHeight="1" x14ac:dyDescent="0.3">
      <c r="A112" s="167" t="s">
        <v>101</v>
      </c>
      <c r="B112" s="80"/>
      <c r="C112" s="81"/>
      <c r="D112" s="80"/>
      <c r="E112" s="81"/>
      <c r="F112" s="80"/>
      <c r="G112" s="81"/>
      <c r="H112" s="80"/>
      <c r="I112" s="81"/>
      <c r="J112" s="348"/>
    </row>
    <row r="113" spans="1:10" s="9" customFormat="1" ht="48" customHeight="1" x14ac:dyDescent="0.25">
      <c r="A113" s="17" t="s">
        <v>431</v>
      </c>
      <c r="B113" s="112" t="s">
        <v>41</v>
      </c>
      <c r="C113" s="81"/>
      <c r="D113" s="112" t="s">
        <v>41</v>
      </c>
      <c r="E113" s="81"/>
      <c r="F113" s="112" t="s">
        <v>41</v>
      </c>
      <c r="G113" s="81"/>
      <c r="H113" s="112" t="s">
        <v>41</v>
      </c>
      <c r="I113" s="81"/>
      <c r="J113" s="348"/>
    </row>
    <row r="114" spans="1:10" s="11" customFormat="1" ht="32.4" customHeight="1" x14ac:dyDescent="0.25">
      <c r="A114" s="168" t="s">
        <v>24</v>
      </c>
      <c r="B114" s="49"/>
      <c r="C114" s="81"/>
      <c r="D114" s="49"/>
      <c r="E114" s="81"/>
      <c r="F114" s="49"/>
      <c r="G114" s="81"/>
      <c r="H114" s="49"/>
      <c r="I114" s="81"/>
      <c r="J114" s="351"/>
    </row>
    <row r="115" spans="1:10" s="16" customFormat="1" ht="32.4" customHeight="1" x14ac:dyDescent="0.25">
      <c r="A115" s="168" t="s">
        <v>203</v>
      </c>
      <c r="B115" s="49"/>
      <c r="C115" s="81"/>
      <c r="D115" s="49"/>
      <c r="E115" s="81"/>
      <c r="F115" s="49"/>
      <c r="G115" s="81"/>
      <c r="H115" s="49"/>
      <c r="I115" s="81"/>
      <c r="J115" s="345"/>
    </row>
    <row r="116" spans="1:10" s="6" customFormat="1" ht="31.95" customHeight="1" x14ac:dyDescent="0.25">
      <c r="A116" s="168" t="s">
        <v>91</v>
      </c>
      <c r="B116" s="49"/>
      <c r="C116" s="81"/>
      <c r="D116" s="49"/>
      <c r="E116" s="81"/>
      <c r="F116" s="49"/>
      <c r="G116" s="81"/>
      <c r="H116" s="49"/>
      <c r="I116" s="81"/>
      <c r="J116" s="345"/>
    </row>
    <row r="117" spans="1:10" s="9" customFormat="1" ht="31.95" customHeight="1" x14ac:dyDescent="0.25">
      <c r="A117" s="18" t="s">
        <v>92</v>
      </c>
      <c r="B117" s="49"/>
      <c r="C117" s="81"/>
      <c r="D117" s="49"/>
      <c r="E117" s="81"/>
      <c r="F117" s="49"/>
      <c r="G117" s="81"/>
      <c r="H117" s="49"/>
      <c r="I117" s="81"/>
      <c r="J117" s="348"/>
    </row>
    <row r="118" spans="1:10" s="9" customFormat="1" ht="30" customHeight="1" x14ac:dyDescent="0.25">
      <c r="A118" s="261" t="s">
        <v>185</v>
      </c>
      <c r="B118" s="49"/>
      <c r="C118" s="81"/>
      <c r="D118" s="49"/>
      <c r="E118" s="81"/>
      <c r="F118" s="49"/>
      <c r="G118" s="81"/>
      <c r="H118" s="49"/>
      <c r="I118" s="81"/>
      <c r="J118" s="348"/>
    </row>
    <row r="119" spans="1:10" s="9" customFormat="1" ht="33" customHeight="1" thickBot="1" x14ac:dyDescent="0.3">
      <c r="A119" s="262" t="s">
        <v>97</v>
      </c>
      <c r="B119" s="84"/>
      <c r="C119" s="81"/>
      <c r="D119" s="84"/>
      <c r="E119" s="81"/>
      <c r="F119" s="84"/>
      <c r="G119" s="81"/>
      <c r="H119" s="84"/>
      <c r="I119" s="81"/>
      <c r="J119" s="348"/>
    </row>
    <row r="120" spans="1:10" s="16" customFormat="1" ht="31.95" customHeight="1" thickTop="1" x14ac:dyDescent="0.25">
      <c r="A120" s="424" t="s">
        <v>36</v>
      </c>
      <c r="B120" s="85">
        <f>SUM(B114:B119)</f>
        <v>0</v>
      </c>
      <c r="C120" s="425"/>
      <c r="D120" s="85">
        <f>SUM(D114:D119)</f>
        <v>0</v>
      </c>
      <c r="E120" s="425"/>
      <c r="F120" s="85">
        <f>SUM(F114:F119)</f>
        <v>0</v>
      </c>
      <c r="G120" s="425"/>
      <c r="H120" s="85">
        <f>SUM(H114:H119)</f>
        <v>0</v>
      </c>
      <c r="I120" s="81"/>
      <c r="J120" s="345"/>
    </row>
    <row r="121" spans="1:10" s="6" customFormat="1" ht="31.95" customHeight="1" x14ac:dyDescent="0.25">
      <c r="A121" s="426" t="s">
        <v>37</v>
      </c>
      <c r="B121" s="49">
        <f>'Jälkilaskelma 2025'!B122</f>
        <v>0</v>
      </c>
      <c r="C121" s="425"/>
      <c r="D121" s="49">
        <f>'Jälkilaskelma 2025'!D122</f>
        <v>0</v>
      </c>
      <c r="E121" s="425"/>
      <c r="F121" s="49">
        <f>'Jälkilaskelma 2025'!F122</f>
        <v>0</v>
      </c>
      <c r="G121" s="425"/>
      <c r="H121" s="49">
        <f>'Jälkilaskelma 2025'!H122</f>
        <v>0</v>
      </c>
      <c r="I121" s="81"/>
      <c r="J121" s="345"/>
    </row>
    <row r="122" spans="1:10" s="9" customFormat="1" ht="31.95" customHeight="1" x14ac:dyDescent="0.25">
      <c r="A122" s="427" t="s">
        <v>39</v>
      </c>
      <c r="B122" s="85">
        <f>SUM(B120:B121)</f>
        <v>0</v>
      </c>
      <c r="C122" s="425"/>
      <c r="D122" s="85">
        <f>SUM(D120:D121)</f>
        <v>0</v>
      </c>
      <c r="E122" s="425"/>
      <c r="F122" s="85">
        <f>SUM(F120:F121)</f>
        <v>0</v>
      </c>
      <c r="G122" s="425"/>
      <c r="H122" s="85">
        <f>SUM(H120:H121)</f>
        <v>0</v>
      </c>
      <c r="I122" s="81"/>
      <c r="J122" s="348"/>
    </row>
    <row r="123" spans="1:10" s="9" customFormat="1" ht="52.95" customHeight="1" x14ac:dyDescent="0.3">
      <c r="A123" s="167" t="s">
        <v>222</v>
      </c>
      <c r="B123" s="80"/>
      <c r="C123" s="81"/>
      <c r="D123" s="80"/>
      <c r="E123" s="81"/>
      <c r="F123" s="80"/>
      <c r="G123" s="81"/>
      <c r="H123" s="80"/>
      <c r="I123" s="81"/>
      <c r="J123" s="348"/>
    </row>
    <row r="124" spans="1:10" s="16" customFormat="1" ht="31.95" customHeight="1" x14ac:dyDescent="0.25">
      <c r="A124" s="168" t="s">
        <v>20</v>
      </c>
      <c r="B124" s="49"/>
      <c r="C124" s="81"/>
      <c r="D124" s="49"/>
      <c r="E124" s="81"/>
      <c r="F124" s="49"/>
      <c r="G124" s="81"/>
      <c r="H124" s="49"/>
      <c r="I124" s="81"/>
      <c r="J124" s="345"/>
    </row>
    <row r="125" spans="1:10" s="6" customFormat="1" ht="32.4" customHeight="1" x14ac:dyDescent="0.25">
      <c r="A125" s="168" t="s">
        <v>96</v>
      </c>
      <c r="B125" s="49"/>
      <c r="C125" s="81"/>
      <c r="D125" s="49"/>
      <c r="E125" s="81"/>
      <c r="F125" s="49"/>
      <c r="G125" s="81"/>
      <c r="H125" s="49"/>
      <c r="I125" s="81"/>
      <c r="J125" s="345"/>
    </row>
    <row r="126" spans="1:10" s="9" customFormat="1" ht="32.4" customHeight="1" x14ac:dyDescent="0.25">
      <c r="A126" s="168" t="s">
        <v>93</v>
      </c>
      <c r="B126" s="49"/>
      <c r="C126" s="81"/>
      <c r="D126" s="49"/>
      <c r="E126" s="81"/>
      <c r="F126" s="49"/>
      <c r="G126" s="81"/>
      <c r="H126" s="49"/>
      <c r="I126" s="81"/>
      <c r="J126" s="348"/>
    </row>
    <row r="127" spans="1:10" s="9" customFormat="1" ht="35.4" customHeight="1" x14ac:dyDescent="0.25">
      <c r="A127" s="18" t="s">
        <v>204</v>
      </c>
      <c r="B127" s="49"/>
      <c r="C127" s="81"/>
      <c r="D127" s="46"/>
      <c r="E127" s="81"/>
      <c r="F127" s="46"/>
      <c r="G127" s="81"/>
      <c r="H127" s="46"/>
      <c r="I127" s="81"/>
      <c r="J127" s="348"/>
    </row>
    <row r="128" spans="1:10" s="9" customFormat="1" ht="35.4" customHeight="1" x14ac:dyDescent="0.25">
      <c r="A128" s="261" t="s">
        <v>185</v>
      </c>
      <c r="B128" s="49"/>
      <c r="C128" s="81"/>
      <c r="D128" s="46"/>
      <c r="E128" s="81"/>
      <c r="F128" s="46"/>
      <c r="G128" s="81"/>
      <c r="H128" s="46"/>
      <c r="I128" s="81"/>
      <c r="J128" s="348"/>
    </row>
    <row r="129" spans="1:10" ht="37.200000000000003" customHeight="1" thickBot="1" x14ac:dyDescent="0.3">
      <c r="A129" s="284" t="s">
        <v>97</v>
      </c>
      <c r="B129" s="84"/>
      <c r="C129" s="81"/>
      <c r="D129" s="84"/>
      <c r="E129" s="81"/>
      <c r="F129" s="84"/>
      <c r="G129" s="81"/>
      <c r="H129" s="84"/>
      <c r="I129" s="81"/>
    </row>
    <row r="130" spans="1:10" s="9" customFormat="1" ht="29.4" customHeight="1" thickTop="1" x14ac:dyDescent="0.25">
      <c r="A130" s="424" t="s">
        <v>38</v>
      </c>
      <c r="B130" s="85">
        <f>SUM(B124:B129)</f>
        <v>0</v>
      </c>
      <c r="C130" s="425"/>
      <c r="D130" s="85">
        <f>SUM(D124:D129)</f>
        <v>0</v>
      </c>
      <c r="E130" s="425"/>
      <c r="F130" s="85">
        <f>SUM(F124:F129)</f>
        <v>0</v>
      </c>
      <c r="G130" s="425"/>
      <c r="H130" s="85">
        <f>SUM(H124:H129)</f>
        <v>0</v>
      </c>
      <c r="I130" s="81"/>
      <c r="J130" s="348"/>
    </row>
    <row r="131" spans="1:10" s="9" customFormat="1" ht="29.4" customHeight="1" x14ac:dyDescent="0.25">
      <c r="A131" s="426" t="s">
        <v>37</v>
      </c>
      <c r="B131" s="49">
        <f>'Jälkilaskelma 2025'!B132</f>
        <v>0</v>
      </c>
      <c r="C131" s="425"/>
      <c r="D131" s="49">
        <f>'Jälkilaskelma 2025'!D132</f>
        <v>0</v>
      </c>
      <c r="E131" s="425"/>
      <c r="F131" s="49">
        <f>'Jälkilaskelma 2025'!F132</f>
        <v>0</v>
      </c>
      <c r="G131" s="425"/>
      <c r="H131" s="49">
        <f>'Jälkilaskelma 2025'!H132</f>
        <v>0</v>
      </c>
      <c r="I131" s="81"/>
      <c r="J131" s="348"/>
    </row>
    <row r="132" spans="1:10" ht="29.4" customHeight="1" x14ac:dyDescent="0.25">
      <c r="A132" s="427" t="s">
        <v>40</v>
      </c>
      <c r="B132" s="85">
        <f>SUM(B130:B131)</f>
        <v>0</v>
      </c>
      <c r="C132" s="425"/>
      <c r="D132" s="85">
        <f>SUM(D130:D131)</f>
        <v>0</v>
      </c>
      <c r="E132" s="425"/>
      <c r="F132" s="85">
        <f>SUM(F130:F131)</f>
        <v>0</v>
      </c>
      <c r="G132" s="425"/>
      <c r="H132" s="85">
        <f>SUM(H130:H131)</f>
        <v>0</v>
      </c>
      <c r="I132" s="81"/>
    </row>
    <row r="133" spans="1:10" s="9" customFormat="1" ht="82.95" customHeight="1" x14ac:dyDescent="0.25">
      <c r="A133" s="111" t="s">
        <v>221</v>
      </c>
      <c r="B133" s="86"/>
      <c r="C133" s="87"/>
      <c r="D133" s="86"/>
      <c r="E133" s="87"/>
      <c r="F133" s="86"/>
      <c r="G133" s="87"/>
      <c r="H133" s="86"/>
      <c r="I133" s="87"/>
      <c r="J133" s="348"/>
    </row>
    <row r="134" spans="1:10" s="9" customFormat="1" ht="44.7" customHeight="1" x14ac:dyDescent="0.25">
      <c r="A134" s="113" t="s">
        <v>94</v>
      </c>
      <c r="B134" s="49"/>
      <c r="C134" s="87"/>
      <c r="D134" s="49"/>
      <c r="E134" s="87"/>
      <c r="F134" s="49"/>
      <c r="G134" s="87"/>
      <c r="H134" s="49"/>
      <c r="I134" s="87"/>
      <c r="J134" s="348"/>
    </row>
    <row r="135" spans="1:10" s="9" customFormat="1" ht="36.450000000000003" customHeight="1" thickBot="1" x14ac:dyDescent="0.3">
      <c r="A135" s="267" t="s">
        <v>95</v>
      </c>
      <c r="B135" s="268"/>
      <c r="C135" s="169"/>
      <c r="D135" s="268"/>
      <c r="E135" s="169"/>
      <c r="F135" s="268"/>
      <c r="G135" s="169"/>
      <c r="H135" s="268"/>
      <c r="I135" s="169"/>
      <c r="J135" s="348"/>
    </row>
    <row r="136" spans="1:10" s="9" customFormat="1" ht="31.2" customHeight="1" thickTop="1" x14ac:dyDescent="0.25">
      <c r="A136" s="424" t="s">
        <v>42</v>
      </c>
      <c r="B136" s="171">
        <f>SUM(B134:B135)</f>
        <v>0</v>
      </c>
      <c r="C136" s="428"/>
      <c r="D136" s="171">
        <f>SUM(D134:D135)</f>
        <v>0</v>
      </c>
      <c r="E136" s="428"/>
      <c r="F136" s="171">
        <f>SUM(F134:F135)</f>
        <v>0</v>
      </c>
      <c r="G136" s="428"/>
      <c r="H136" s="171">
        <f>SUM(H134:H135)</f>
        <v>0</v>
      </c>
      <c r="I136" s="169"/>
      <c r="J136" s="348"/>
    </row>
    <row r="137" spans="1:10" s="9" customFormat="1" ht="31.2" customHeight="1" x14ac:dyDescent="0.25">
      <c r="A137" s="426" t="s">
        <v>37</v>
      </c>
      <c r="B137" s="10">
        <f>'Jälkilaskelma 2025'!B138</f>
        <v>0</v>
      </c>
      <c r="C137" s="428"/>
      <c r="D137" s="10">
        <f>'Jälkilaskelma 2025'!D138</f>
        <v>0</v>
      </c>
      <c r="E137" s="428"/>
      <c r="F137" s="10">
        <f>'Jälkilaskelma 2025'!F138</f>
        <v>0</v>
      </c>
      <c r="G137" s="428"/>
      <c r="H137" s="10">
        <f>'Jälkilaskelma 2025'!H138</f>
        <v>0</v>
      </c>
      <c r="I137" s="169"/>
      <c r="J137" s="348"/>
    </row>
    <row r="138" spans="1:10" s="9" customFormat="1" ht="31.2" customHeight="1" x14ac:dyDescent="0.25">
      <c r="A138" s="427" t="s">
        <v>43</v>
      </c>
      <c r="B138" s="171">
        <f>SUM(B136:B137)</f>
        <v>0</v>
      </c>
      <c r="C138" s="428"/>
      <c r="D138" s="171">
        <f>SUM(D136:D137)</f>
        <v>0</v>
      </c>
      <c r="E138" s="428"/>
      <c r="F138" s="171">
        <f>SUM(F136:F137)</f>
        <v>0</v>
      </c>
      <c r="G138" s="428"/>
      <c r="H138" s="171">
        <f>SUM(H136:H137)</f>
        <v>0</v>
      </c>
      <c r="I138" s="169"/>
      <c r="J138" s="348"/>
    </row>
    <row r="139" spans="1:10" s="14" customFormat="1" ht="58.2" customHeight="1" x14ac:dyDescent="0.3">
      <c r="A139" s="407" t="s">
        <v>205</v>
      </c>
      <c r="B139" s="114"/>
      <c r="C139" s="115"/>
      <c r="D139" s="114"/>
      <c r="E139" s="115"/>
      <c r="F139" s="114"/>
      <c r="G139" s="115"/>
      <c r="H139" s="114"/>
      <c r="I139" s="115"/>
      <c r="J139" s="346"/>
    </row>
    <row r="140" spans="1:10" s="14" customFormat="1" ht="43.2" customHeight="1" x14ac:dyDescent="0.25">
      <c r="A140" s="172" t="s">
        <v>198</v>
      </c>
      <c r="B140" s="40">
        <f>B105</f>
        <v>0</v>
      </c>
      <c r="C140" s="117"/>
      <c r="D140" s="40">
        <f>D105</f>
        <v>0</v>
      </c>
      <c r="E140" s="117"/>
      <c r="F140" s="40">
        <f>F105</f>
        <v>0</v>
      </c>
      <c r="G140" s="117"/>
      <c r="H140" s="40">
        <f>H105</f>
        <v>0</v>
      </c>
      <c r="I140" s="117"/>
      <c r="J140" s="346"/>
    </row>
    <row r="141" spans="1:10" s="14" customFormat="1" ht="32.4" customHeight="1" x14ac:dyDescent="0.25">
      <c r="A141" s="172" t="s">
        <v>199</v>
      </c>
      <c r="B141" s="40">
        <f>B106</f>
        <v>0</v>
      </c>
      <c r="C141" s="117"/>
      <c r="D141" s="40">
        <f>D106</f>
        <v>0</v>
      </c>
      <c r="E141" s="117"/>
      <c r="F141" s="40">
        <f>F106</f>
        <v>0</v>
      </c>
      <c r="G141" s="117"/>
      <c r="H141" s="40">
        <f>H106</f>
        <v>0</v>
      </c>
      <c r="I141" s="117"/>
      <c r="J141" s="346"/>
    </row>
    <row r="142" spans="1:10" s="14" customFormat="1" ht="38.4" customHeight="1" x14ac:dyDescent="0.25">
      <c r="A142" s="173" t="s">
        <v>206</v>
      </c>
      <c r="B142" s="40">
        <f>B108</f>
        <v>0</v>
      </c>
      <c r="C142" s="117"/>
      <c r="D142" s="40">
        <f>D108</f>
        <v>0</v>
      </c>
      <c r="E142" s="117"/>
      <c r="F142" s="40">
        <f>F108</f>
        <v>0</v>
      </c>
      <c r="G142" s="117"/>
      <c r="H142" s="40">
        <f>H108</f>
        <v>0</v>
      </c>
      <c r="I142" s="117"/>
      <c r="J142" s="346"/>
    </row>
    <row r="143" spans="1:10" s="7" customFormat="1" ht="40.200000000000003" customHeight="1" x14ac:dyDescent="0.25">
      <c r="A143" s="173" t="s">
        <v>207</v>
      </c>
      <c r="B143" s="40">
        <f>B109</f>
        <v>0</v>
      </c>
      <c r="C143" s="117"/>
      <c r="D143" s="40">
        <f>D109</f>
        <v>0</v>
      </c>
      <c r="E143" s="117"/>
      <c r="F143" s="40">
        <f>F109</f>
        <v>0</v>
      </c>
      <c r="G143" s="117"/>
      <c r="H143" s="40">
        <f>H109</f>
        <v>0</v>
      </c>
      <c r="I143" s="117"/>
      <c r="J143" s="346"/>
    </row>
    <row r="144" spans="1:10" s="14" customFormat="1" ht="31.2" customHeight="1" x14ac:dyDescent="0.25">
      <c r="A144" s="173" t="s">
        <v>39</v>
      </c>
      <c r="B144" s="40">
        <f>B122</f>
        <v>0</v>
      </c>
      <c r="C144" s="117"/>
      <c r="D144" s="40">
        <f>D122</f>
        <v>0</v>
      </c>
      <c r="E144" s="117"/>
      <c r="F144" s="40">
        <f>F122</f>
        <v>0</v>
      </c>
      <c r="G144" s="117"/>
      <c r="H144" s="40">
        <f>H122</f>
        <v>0</v>
      </c>
      <c r="I144" s="117"/>
      <c r="J144" s="346"/>
    </row>
    <row r="145" spans="1:10" s="14" customFormat="1" ht="31.2" customHeight="1" x14ac:dyDescent="0.25">
      <c r="A145" s="173" t="s">
        <v>40</v>
      </c>
      <c r="B145" s="40">
        <f>B132</f>
        <v>0</v>
      </c>
      <c r="C145" s="117"/>
      <c r="D145" s="40">
        <f>D132</f>
        <v>0</v>
      </c>
      <c r="E145" s="117"/>
      <c r="F145" s="40">
        <f>F132</f>
        <v>0</v>
      </c>
      <c r="G145" s="117"/>
      <c r="H145" s="40">
        <f>H132</f>
        <v>0</v>
      </c>
      <c r="I145" s="117"/>
      <c r="J145" s="346"/>
    </row>
    <row r="146" spans="1:10" s="14" customFormat="1" ht="34.200000000000003" customHeight="1" thickBot="1" x14ac:dyDescent="0.3">
      <c r="A146" s="162" t="s">
        <v>208</v>
      </c>
      <c r="B146" s="70">
        <f>B138</f>
        <v>0</v>
      </c>
      <c r="C146" s="117"/>
      <c r="D146" s="70">
        <f>D138</f>
        <v>0</v>
      </c>
      <c r="E146" s="117"/>
      <c r="F146" s="70">
        <f>F138</f>
        <v>0</v>
      </c>
      <c r="G146" s="117"/>
      <c r="H146" s="70">
        <f>H138</f>
        <v>0</v>
      </c>
      <c r="I146" s="117"/>
      <c r="J146" s="346"/>
    </row>
    <row r="147" spans="1:10" s="14" customFormat="1" ht="32.4" customHeight="1" thickTop="1" x14ac:dyDescent="0.25">
      <c r="A147" s="423" t="s">
        <v>371</v>
      </c>
      <c r="B147" s="421">
        <f>SUM(B140:B146)</f>
        <v>0</v>
      </c>
      <c r="C147" s="422"/>
      <c r="D147" s="421">
        <f>SUM(D140:D146)</f>
        <v>0</v>
      </c>
      <c r="E147" s="422"/>
      <c r="F147" s="421">
        <f>SUM(F140:F146)</f>
        <v>0</v>
      </c>
      <c r="G147" s="422"/>
      <c r="H147" s="421">
        <f>SUM(H140:H146)</f>
        <v>0</v>
      </c>
      <c r="I147" s="118"/>
      <c r="J147" s="346"/>
    </row>
    <row r="148" spans="1:10" s="14" customFormat="1" ht="61.95" customHeight="1" x14ac:dyDescent="0.3">
      <c r="A148" s="370" t="s">
        <v>370</v>
      </c>
      <c r="B148"/>
      <c r="C148" s="118"/>
      <c r="D148" s="222"/>
      <c r="E148" s="118"/>
      <c r="F148" s="116"/>
      <c r="J148" s="346"/>
    </row>
    <row r="149" spans="1:10" s="14" customFormat="1" ht="25.2" customHeight="1" x14ac:dyDescent="0.25">
      <c r="A149" s="156" t="s">
        <v>209</v>
      </c>
      <c r="B149" s="219"/>
      <c r="C149" s="117"/>
      <c r="D149" s="119"/>
      <c r="E149" s="120"/>
      <c r="F149" s="116"/>
      <c r="J149" s="346"/>
    </row>
    <row r="150" spans="1:10" s="14" customFormat="1" ht="25.2" customHeight="1" x14ac:dyDescent="0.25">
      <c r="A150" s="217" t="s">
        <v>270</v>
      </c>
      <c r="B150" s="219"/>
      <c r="C150" s="117"/>
      <c r="D150" s="119"/>
      <c r="E150" s="120"/>
      <c r="F150" s="116"/>
      <c r="J150" s="346"/>
    </row>
    <row r="151" spans="1:10" s="14" customFormat="1" ht="25.2" customHeight="1" x14ac:dyDescent="0.25">
      <c r="A151" s="218" t="s">
        <v>271</v>
      </c>
      <c r="B151" s="219"/>
      <c r="C151" s="117"/>
      <c r="D151" s="119"/>
      <c r="E151" s="120"/>
      <c r="F151" s="116"/>
      <c r="J151" s="346"/>
    </row>
    <row r="152" spans="1:10" s="14" customFormat="1" ht="40.200000000000003" customHeight="1" thickBot="1" x14ac:dyDescent="0.35">
      <c r="A152" s="408" t="s">
        <v>210</v>
      </c>
      <c r="B152" s="220">
        <f>B149-(SUM(B150:B151))</f>
        <v>0</v>
      </c>
      <c r="C152" s="120"/>
      <c r="D152" s="121"/>
      <c r="E152" s="120"/>
      <c r="F152" s="116"/>
      <c r="G152"/>
      <c r="J152" s="353"/>
    </row>
    <row r="153" spans="1:10" s="7" customFormat="1" ht="56.4" customHeight="1" thickTop="1" thickBot="1" x14ac:dyDescent="0.3">
      <c r="A153" s="410" t="s">
        <v>211</v>
      </c>
      <c r="B153" s="178">
        <f>ROUNDDOWN(B147-B152,2)</f>
        <v>0</v>
      </c>
      <c r="C153" s="123" t="str">
        <f>IF((B153)=0,"",IF((B153)&lt;&gt;0,"Kokonaisjäämän ja taseen rahoitusaseman lukujen on täsmättävä toisiinsa. Jos luvut eivät täsmää, on jälkilaskelman luvut tarkistettava. Huom! Tarkistuslaskelmat auttavat tarkistamisessa."))</f>
        <v/>
      </c>
      <c r="D153" s="121"/>
      <c r="E153" s="120"/>
      <c r="F153" s="2"/>
      <c r="J153" s="346"/>
    </row>
    <row r="154" spans="1:10" s="14" customFormat="1" ht="25.2" customHeight="1" thickTop="1" x14ac:dyDescent="0.25">
      <c r="A154" s="156" t="s">
        <v>212</v>
      </c>
      <c r="B154" s="219">
        <f>'Jälkilaskelma 2025'!B149</f>
        <v>0</v>
      </c>
      <c r="C154" s="124"/>
      <c r="D154" s="119"/>
      <c r="E154" s="120"/>
      <c r="F154" s="116"/>
      <c r="J154" s="346"/>
    </row>
    <row r="155" spans="1:10" s="14" customFormat="1" ht="25.2" customHeight="1" x14ac:dyDescent="0.25">
      <c r="A155" s="156" t="s">
        <v>213</v>
      </c>
      <c r="B155" s="219">
        <f>'Jälkilaskelma 2025'!B150</f>
        <v>0</v>
      </c>
      <c r="C155" s="114"/>
      <c r="D155" s="119"/>
      <c r="E155" s="120"/>
      <c r="F155" s="116"/>
      <c r="J155" s="346"/>
    </row>
    <row r="156" spans="1:10" s="14" customFormat="1" ht="25.2" customHeight="1" thickBot="1" x14ac:dyDescent="0.3">
      <c r="A156" s="156" t="s">
        <v>214</v>
      </c>
      <c r="B156" s="219">
        <f>'Jälkilaskelma 2025'!B151</f>
        <v>0</v>
      </c>
      <c r="C156" s="114"/>
      <c r="D156" s="119"/>
      <c r="E156" s="120"/>
      <c r="F156" s="116"/>
      <c r="J156" s="346"/>
    </row>
    <row r="157" spans="1:10" s="14" customFormat="1" ht="46.2" customHeight="1" thickTop="1" x14ac:dyDescent="0.3">
      <c r="A157" s="409" t="s">
        <v>215</v>
      </c>
      <c r="B157" s="221">
        <f>B154-(SUM(B155:B156))</f>
        <v>0</v>
      </c>
      <c r="C157" s="175"/>
      <c r="D157" s="176"/>
      <c r="E157" s="177"/>
      <c r="F157" s="116"/>
      <c r="J157" s="353"/>
    </row>
    <row r="158" spans="1:10" s="128" customFormat="1" ht="61.95" customHeight="1" x14ac:dyDescent="0.3">
      <c r="A158" s="223" t="s">
        <v>223</v>
      </c>
      <c r="B158" s="120"/>
      <c r="C158" s="125"/>
      <c r="D158" s="119"/>
      <c r="E158" s="126"/>
      <c r="F158" s="127"/>
      <c r="J158" s="354"/>
    </row>
    <row r="159" spans="1:10" s="128" customFormat="1" ht="36" customHeight="1" x14ac:dyDescent="0.25">
      <c r="A159" s="413" t="s">
        <v>224</v>
      </c>
      <c r="B159" s="181"/>
      <c r="C159" s="119"/>
      <c r="D159" s="355"/>
      <c r="E159" s="126"/>
      <c r="F159" s="355"/>
      <c r="H159" s="355"/>
      <c r="J159" s="354"/>
    </row>
    <row r="160" spans="1:10" ht="25.2" customHeight="1" x14ac:dyDescent="0.25">
      <c r="A160" s="213" t="s">
        <v>225</v>
      </c>
      <c r="B160" s="89"/>
      <c r="C160" s="88"/>
      <c r="D160" s="356"/>
      <c r="F160" s="356"/>
      <c r="H160" s="356"/>
    </row>
    <row r="161" spans="1:10" ht="25.2" customHeight="1" x14ac:dyDescent="0.25">
      <c r="A161" s="206" t="s">
        <v>226</v>
      </c>
      <c r="B161" s="89"/>
      <c r="C161" s="88"/>
      <c r="D161" s="356"/>
      <c r="F161" s="356"/>
      <c r="H161" s="356"/>
    </row>
    <row r="162" spans="1:10" ht="25.2" customHeight="1" x14ac:dyDescent="0.25">
      <c r="A162" s="213" t="s">
        <v>227</v>
      </c>
      <c r="B162" s="89"/>
      <c r="C162" s="88"/>
      <c r="D162" s="356"/>
      <c r="F162" s="356"/>
      <c r="H162" s="356"/>
    </row>
    <row r="163" spans="1:10" ht="25.2" customHeight="1" x14ac:dyDescent="0.25">
      <c r="A163" s="213" t="s">
        <v>228</v>
      </c>
      <c r="B163" s="89"/>
      <c r="C163" s="88"/>
      <c r="D163" s="356"/>
      <c r="F163" s="356"/>
      <c r="H163" s="356"/>
    </row>
    <row r="164" spans="1:10" ht="25.2" customHeight="1" x14ac:dyDescent="0.25">
      <c r="A164" s="215" t="s">
        <v>369</v>
      </c>
      <c r="B164" s="90"/>
      <c r="C164" s="88"/>
      <c r="D164" s="140"/>
      <c r="F164" s="140"/>
      <c r="H164" s="140"/>
    </row>
    <row r="165" spans="1:10" ht="25.2" customHeight="1" x14ac:dyDescent="0.25">
      <c r="A165" s="216" t="s">
        <v>229</v>
      </c>
      <c r="B165" s="91">
        <f>SUM(B160:B164)</f>
        <v>0</v>
      </c>
      <c r="C165" s="88"/>
      <c r="D165" s="357">
        <f>SUM(D160:D164)</f>
        <v>0</v>
      </c>
      <c r="F165" s="357">
        <f>SUM(F160:F164)</f>
        <v>0</v>
      </c>
      <c r="H165" s="357">
        <f>SUM(H160:H164)</f>
        <v>0</v>
      </c>
    </row>
    <row r="166" spans="1:10" ht="25.2" customHeight="1" x14ac:dyDescent="0.25">
      <c r="A166" s="206" t="s">
        <v>230</v>
      </c>
      <c r="B166" s="92">
        <f>B18+B19+B20+B21+B66+B82+B114+B124+B48</f>
        <v>0</v>
      </c>
      <c r="C166" s="88"/>
      <c r="D166" s="358">
        <f>D18+D19+D20+D21+D66+D82+D114+D124+D48</f>
        <v>0</v>
      </c>
      <c r="F166" s="358">
        <f>F18+F19+F20+F21+F66+F82+F114+F124+F48</f>
        <v>0</v>
      </c>
      <c r="H166" s="358">
        <f>H18+H19+H20+H21+H66+H82+H114+H124+H48</f>
        <v>0</v>
      </c>
    </row>
    <row r="167" spans="1:10" s="430" customFormat="1" ht="25.2" customHeight="1" x14ac:dyDescent="0.25">
      <c r="A167" s="206" t="s">
        <v>231</v>
      </c>
      <c r="B167" s="93">
        <f>-(B46-B41-B43-B24+B68+B72+B74+B86+B88-B115-B125+B71+B51+B54+B55+B57-B44-B102)</f>
        <v>0</v>
      </c>
      <c r="C167" s="88"/>
      <c r="D167" s="358">
        <f>-(D46-D41-D43-D24+D68+D72+D74+D86+D88-D115-D125+D71+D51+D54+D55+D57-D44-D102)</f>
        <v>0</v>
      </c>
      <c r="E167" s="36"/>
      <c r="F167" s="358">
        <f>-(F46-F41-F43-F24+F68+F72+F74+F86+F88-F115-F125+F71+F51+F54+F55+F57-F44-F102)</f>
        <v>0</v>
      </c>
      <c r="H167" s="358">
        <f>-(H46-H41-H43-H24+H68+H72+H74+H86+H88-H115-H125+H71+H51+H54+H55+H57-H44-H102)</f>
        <v>0</v>
      </c>
      <c r="J167" s="348"/>
    </row>
    <row r="168" spans="1:10" ht="25.2" customHeight="1" x14ac:dyDescent="0.25">
      <c r="A168" s="213" t="s">
        <v>227</v>
      </c>
      <c r="B168" s="92">
        <f>B162</f>
        <v>0</v>
      </c>
      <c r="C168" s="88"/>
      <c r="D168" s="358">
        <f>D162</f>
        <v>0</v>
      </c>
      <c r="F168" s="358">
        <f>F162</f>
        <v>0</v>
      </c>
      <c r="H168" s="358">
        <f>H162</f>
        <v>0</v>
      </c>
    </row>
    <row r="169" spans="1:10" ht="25.2" customHeight="1" x14ac:dyDescent="0.25">
      <c r="A169" s="213" t="s">
        <v>228</v>
      </c>
      <c r="B169" s="92">
        <f>B163</f>
        <v>0</v>
      </c>
      <c r="C169" s="88"/>
      <c r="D169" s="358">
        <f>D163</f>
        <v>0</v>
      </c>
      <c r="F169" s="358">
        <f>F163</f>
        <v>0</v>
      </c>
      <c r="H169" s="358">
        <f>H163</f>
        <v>0</v>
      </c>
    </row>
    <row r="170" spans="1:10" ht="25.2" customHeight="1" x14ac:dyDescent="0.25">
      <c r="A170" s="215" t="s">
        <v>369</v>
      </c>
      <c r="B170" s="101">
        <f>-B44</f>
        <v>0</v>
      </c>
      <c r="C170" s="88"/>
      <c r="D170" s="359">
        <f>-D44</f>
        <v>0</v>
      </c>
      <c r="F170" s="359">
        <f>-F44</f>
        <v>0</v>
      </c>
      <c r="H170" s="359">
        <f>-H44</f>
        <v>0</v>
      </c>
    </row>
    <row r="171" spans="1:10" ht="25.2" customHeight="1" x14ac:dyDescent="0.25">
      <c r="A171" s="216" t="s">
        <v>232</v>
      </c>
      <c r="B171" s="91">
        <f>SUM(B166:B170)</f>
        <v>0</v>
      </c>
      <c r="C171" s="88"/>
      <c r="D171" s="357">
        <f>SUM(D166:D170)</f>
        <v>0</v>
      </c>
      <c r="F171" s="357">
        <f>SUM(F166:F170)</f>
        <v>0</v>
      </c>
      <c r="H171" s="357">
        <f>SUM(H166:H170)</f>
        <v>0</v>
      </c>
    </row>
    <row r="172" spans="1:10" ht="25.2" customHeight="1" x14ac:dyDescent="0.25">
      <c r="A172" s="206" t="s">
        <v>233</v>
      </c>
      <c r="B172" s="95">
        <f>ROUNDDOWN(B165-B171,2)</f>
        <v>0</v>
      </c>
      <c r="C172" s="96" t="str">
        <f>IF((B172)=0,"",IF((B172)&lt;&gt;0,"Tilikauden tuloksen ja jälkilaskelman tuloksen on täsmättävä toisiinsa. Tarkista laskelman luvut!"))</f>
        <v/>
      </c>
      <c r="D172" s="360">
        <f>ROUNDDOWN(D165-D171,2)</f>
        <v>0</v>
      </c>
      <c r="F172" s="360">
        <f>ROUNDDOWN(F165-F171,2)</f>
        <v>0</v>
      </c>
      <c r="H172" s="360">
        <f>ROUNDDOWN(H165-H171,2)</f>
        <v>0</v>
      </c>
    </row>
    <row r="173" spans="1:10" ht="25.2" customHeight="1" x14ac:dyDescent="0.25">
      <c r="A173" s="413" t="s">
        <v>234</v>
      </c>
      <c r="B173" s="181"/>
      <c r="C173" s="88"/>
      <c r="D173" s="355"/>
      <c r="F173" s="355"/>
      <c r="H173" s="355"/>
    </row>
    <row r="174" spans="1:10" ht="25.2" customHeight="1" x14ac:dyDescent="0.25">
      <c r="A174" s="213" t="s">
        <v>235</v>
      </c>
      <c r="B174" s="89"/>
      <c r="C174" s="88"/>
      <c r="D174" s="356"/>
      <c r="F174" s="356"/>
      <c r="H174" s="356"/>
    </row>
    <row r="175" spans="1:10" ht="25.2" customHeight="1" x14ac:dyDescent="0.25">
      <c r="A175" s="206" t="s">
        <v>236</v>
      </c>
      <c r="B175" s="94">
        <f>-B162</f>
        <v>0</v>
      </c>
      <c r="C175" s="88"/>
      <c r="D175" s="359">
        <f>-D162</f>
        <v>0</v>
      </c>
      <c r="F175" s="359">
        <f>-F162</f>
        <v>0</v>
      </c>
      <c r="H175" s="359">
        <f>-H162</f>
        <v>0</v>
      </c>
    </row>
    <row r="176" spans="1:10" ht="25.2" customHeight="1" x14ac:dyDescent="0.25">
      <c r="A176" s="206" t="s">
        <v>237</v>
      </c>
      <c r="B176" s="95">
        <f>SUM(B174:B175)</f>
        <v>0</v>
      </c>
      <c r="C176" s="88"/>
      <c r="D176" s="360">
        <f>SUM(D174:D175)</f>
        <v>0</v>
      </c>
      <c r="F176" s="360">
        <f>SUM(F174:F175)</f>
        <v>0</v>
      </c>
      <c r="H176" s="360">
        <f>SUM(H174:H175)</f>
        <v>0</v>
      </c>
    </row>
    <row r="177" spans="1:10" ht="25.2" customHeight="1" x14ac:dyDescent="0.25">
      <c r="A177" s="213" t="s">
        <v>238</v>
      </c>
      <c r="B177" s="97">
        <f>'Jälkilaskelma 2025'!B174</f>
        <v>0</v>
      </c>
      <c r="C177" s="88"/>
      <c r="D177" s="361">
        <f>'Jälkilaskelma 2025'!D174</f>
        <v>0</v>
      </c>
      <c r="F177" s="361">
        <f>'Jälkilaskelma 2025'!F174</f>
        <v>0</v>
      </c>
      <c r="H177" s="361">
        <f>'Jälkilaskelma 2025'!H174</f>
        <v>0</v>
      </c>
    </row>
    <row r="178" spans="1:10" ht="25.2" customHeight="1" x14ac:dyDescent="0.25">
      <c r="A178" s="214" t="s">
        <v>239</v>
      </c>
      <c r="B178" s="91">
        <f>B176-B177</f>
        <v>0</v>
      </c>
      <c r="C178" s="88"/>
      <c r="D178" s="357">
        <f>D176-D177</f>
        <v>0</v>
      </c>
      <c r="F178" s="357">
        <f>F176-F177</f>
        <v>0</v>
      </c>
      <c r="H178" s="357">
        <f>H176-H177</f>
        <v>0</v>
      </c>
    </row>
    <row r="179" spans="1:10" s="430" customFormat="1" ht="25.2" customHeight="1" x14ac:dyDescent="0.25">
      <c r="A179" s="205" t="s">
        <v>240</v>
      </c>
      <c r="B179" s="92">
        <f>-B97+B41+B87</f>
        <v>0</v>
      </c>
      <c r="C179" s="88"/>
      <c r="D179" s="358">
        <f>-D97+D41+D87</f>
        <v>0</v>
      </c>
      <c r="E179" s="36"/>
      <c r="F179" s="358">
        <f>-F97+F41+F87</f>
        <v>0</v>
      </c>
      <c r="H179" s="358">
        <f>-H97+H41+H87</f>
        <v>0</v>
      </c>
      <c r="J179" s="348"/>
    </row>
    <row r="180" spans="1:10" ht="25.2" customHeight="1" x14ac:dyDescent="0.25">
      <c r="A180" s="205" t="s">
        <v>241</v>
      </c>
      <c r="B180" s="92">
        <f>B117</f>
        <v>0</v>
      </c>
      <c r="C180" s="88"/>
      <c r="D180" s="358">
        <f>D117</f>
        <v>0</v>
      </c>
      <c r="F180" s="358">
        <f>F117</f>
        <v>0</v>
      </c>
      <c r="H180" s="358">
        <f>H117</f>
        <v>0</v>
      </c>
    </row>
    <row r="181" spans="1:10" ht="25.2" customHeight="1" x14ac:dyDescent="0.25">
      <c r="A181" s="205" t="s">
        <v>242</v>
      </c>
      <c r="B181" s="92">
        <f>B127</f>
        <v>0</v>
      </c>
      <c r="C181" s="88"/>
      <c r="D181" s="358">
        <f>D127</f>
        <v>0</v>
      </c>
      <c r="E181" s="98"/>
      <c r="F181" s="358">
        <f>F127</f>
        <v>0</v>
      </c>
      <c r="H181" s="358">
        <f>H127</f>
        <v>0</v>
      </c>
    </row>
    <row r="182" spans="1:10" ht="25.2" customHeight="1" x14ac:dyDescent="0.25">
      <c r="A182" s="206" t="s">
        <v>237</v>
      </c>
      <c r="B182" s="99">
        <f>B179-B181-B180</f>
        <v>0</v>
      </c>
      <c r="C182" s="88"/>
      <c r="D182" s="362">
        <f>D179-D181-D180</f>
        <v>0</v>
      </c>
      <c r="F182" s="362">
        <f>F179-F181-F180</f>
        <v>0</v>
      </c>
      <c r="H182" s="362">
        <f>H179-H181-H180</f>
        <v>0</v>
      </c>
    </row>
    <row r="183" spans="1:10" ht="25.2" customHeight="1" x14ac:dyDescent="0.25">
      <c r="A183" s="206" t="s">
        <v>233</v>
      </c>
      <c r="B183" s="92">
        <f>ROUNDDOWN(IF(B178&gt;0,B178-B182,-B178+B182),2)</f>
        <v>0</v>
      </c>
      <c r="C183" s="100" t="str">
        <f>IF((B183)=0,"",IF((B183)&lt;&gt;0,"Laskelman investonnit on täsmättävä kahden tilikauden välillä tapahtuneeseen muutokseen!"))</f>
        <v/>
      </c>
      <c r="D183" s="360">
        <f>ROUNDDOWN(IF(D182&gt;0,D178-D182,-D178-D182),2)</f>
        <v>0</v>
      </c>
      <c r="F183" s="360">
        <f>ROUNDDOWN(IF(F182&gt;0,F178-F182,-F178-F182),2)</f>
        <v>0</v>
      </c>
      <c r="H183" s="360">
        <f>ROUNDDOWN(IF(H182&gt;0,H178-H182,-H178-H182),2)</f>
        <v>0</v>
      </c>
    </row>
    <row r="184" spans="1:10" ht="25.2" customHeight="1" x14ac:dyDescent="0.25">
      <c r="A184" s="411" t="s">
        <v>243</v>
      </c>
      <c r="B184" s="186"/>
      <c r="C184" s="88"/>
      <c r="D184" s="363"/>
      <c r="F184" s="363"/>
      <c r="H184" s="363"/>
    </row>
    <row r="185" spans="1:10" ht="25.2" customHeight="1" x14ac:dyDescent="0.25">
      <c r="A185" s="205" t="s">
        <v>244</v>
      </c>
      <c r="B185" s="89"/>
      <c r="C185" s="88"/>
      <c r="D185" s="356"/>
      <c r="F185" s="356"/>
      <c r="H185" s="356"/>
    </row>
    <row r="186" spans="1:10" ht="25.2" customHeight="1" x14ac:dyDescent="0.25">
      <c r="A186" s="206" t="s">
        <v>245</v>
      </c>
      <c r="B186" s="97"/>
      <c r="C186" s="88"/>
      <c r="D186" s="361"/>
      <c r="F186" s="361"/>
      <c r="H186" s="361"/>
    </row>
    <row r="187" spans="1:10" ht="25.2" customHeight="1" x14ac:dyDescent="0.25">
      <c r="A187" s="206" t="s">
        <v>237</v>
      </c>
      <c r="B187" s="95">
        <f>SUM(B185:B186)</f>
        <v>0</v>
      </c>
      <c r="C187" s="88"/>
      <c r="D187" s="360">
        <f>SUM(D185:D186)</f>
        <v>0</v>
      </c>
      <c r="F187" s="360">
        <f>SUM(F185:F186)</f>
        <v>0</v>
      </c>
      <c r="H187" s="360">
        <f>SUM(H185:H186)</f>
        <v>0</v>
      </c>
    </row>
    <row r="188" spans="1:10" ht="25.2" customHeight="1" x14ac:dyDescent="0.25">
      <c r="A188" s="205" t="s">
        <v>246</v>
      </c>
      <c r="B188" s="356">
        <f>'Jälkilaskelma 2025'!B185</f>
        <v>0</v>
      </c>
      <c r="C188" s="88"/>
      <c r="D188" s="356">
        <f>'Jälkilaskelma 2025'!D185</f>
        <v>0</v>
      </c>
      <c r="F188" s="356">
        <f>'Jälkilaskelma 2025'!F185</f>
        <v>0</v>
      </c>
      <c r="H188" s="356">
        <f>'Jälkilaskelma 2025'!H185</f>
        <v>0</v>
      </c>
    </row>
    <row r="189" spans="1:10" ht="25.2" customHeight="1" x14ac:dyDescent="0.25">
      <c r="A189" s="205" t="s">
        <v>247</v>
      </c>
      <c r="B189" s="361">
        <f>'Jälkilaskelma 2025'!B186</f>
        <v>0</v>
      </c>
      <c r="C189" s="88"/>
      <c r="D189" s="361">
        <f>'Jälkilaskelma 2025'!D186</f>
        <v>0</v>
      </c>
      <c r="F189" s="361">
        <f>'Jälkilaskelma 2025'!F186</f>
        <v>0</v>
      </c>
      <c r="H189" s="361">
        <f>'Jälkilaskelma 2025'!H186</f>
        <v>0</v>
      </c>
    </row>
    <row r="190" spans="1:10" ht="25.2" customHeight="1" x14ac:dyDescent="0.25">
      <c r="A190" s="206" t="s">
        <v>237</v>
      </c>
      <c r="B190" s="101">
        <f>SUM(B188:B189)</f>
        <v>0</v>
      </c>
      <c r="C190" s="88"/>
      <c r="D190" s="364">
        <f>SUM(D188:D189)</f>
        <v>0</v>
      </c>
      <c r="F190" s="364">
        <f>SUM(F188:F189)</f>
        <v>0</v>
      </c>
      <c r="H190" s="364">
        <f>SUM(H188:H189)</f>
        <v>0</v>
      </c>
    </row>
    <row r="191" spans="1:10" ht="25.2" customHeight="1" x14ac:dyDescent="0.25">
      <c r="A191" s="130" t="s">
        <v>248</v>
      </c>
      <c r="B191" s="91">
        <f>B187-B190</f>
        <v>0</v>
      </c>
      <c r="C191" s="88"/>
      <c r="D191" s="357">
        <f>D187-D190</f>
        <v>0</v>
      </c>
      <c r="F191" s="357">
        <f>F187-F190</f>
        <v>0</v>
      </c>
      <c r="H191" s="357">
        <f>H187-H190</f>
        <v>0</v>
      </c>
    </row>
    <row r="192" spans="1:10" ht="25.2" customHeight="1" x14ac:dyDescent="0.25">
      <c r="A192" s="205" t="s">
        <v>249</v>
      </c>
      <c r="B192" s="92">
        <f>B99+B23-B43-B52-B53-B69-B70</f>
        <v>0</v>
      </c>
      <c r="C192" s="88"/>
      <c r="D192" s="358">
        <f>D99+D23-D43-D52-D53-D69-D70</f>
        <v>0</v>
      </c>
      <c r="F192" s="358">
        <f>F99+F23-F43-F52-F53-F69-F70</f>
        <v>0</v>
      </c>
      <c r="H192" s="358">
        <f>H99+H23-H43-H52-H53-H69-H70</f>
        <v>0</v>
      </c>
    </row>
    <row r="193" spans="1:8" ht="25.2" customHeight="1" x14ac:dyDescent="0.25">
      <c r="A193" s="205" t="s">
        <v>250</v>
      </c>
      <c r="B193" s="92">
        <f>B116</f>
        <v>0</v>
      </c>
      <c r="C193" s="88"/>
      <c r="D193" s="358">
        <f>D116</f>
        <v>0</v>
      </c>
      <c r="F193" s="358">
        <f>F116</f>
        <v>0</v>
      </c>
      <c r="H193" s="358">
        <f>H116</f>
        <v>0</v>
      </c>
    </row>
    <row r="194" spans="1:8" ht="25.2" customHeight="1" x14ac:dyDescent="0.25">
      <c r="A194" s="205" t="s">
        <v>251</v>
      </c>
      <c r="B194" s="101">
        <f>B126</f>
        <v>0</v>
      </c>
      <c r="C194" s="88"/>
      <c r="D194" s="364">
        <f>D126</f>
        <v>0</v>
      </c>
      <c r="F194" s="364">
        <f>F126</f>
        <v>0</v>
      </c>
      <c r="H194" s="364">
        <f>H126</f>
        <v>0</v>
      </c>
    </row>
    <row r="195" spans="1:8" ht="25.2" customHeight="1" x14ac:dyDescent="0.25">
      <c r="A195" s="206" t="s">
        <v>237</v>
      </c>
      <c r="B195" s="95">
        <f>SUM(B192:B194)</f>
        <v>0</v>
      </c>
      <c r="C195" s="88"/>
      <c r="D195" s="360">
        <f>SUM(D192:D194)</f>
        <v>0</v>
      </c>
      <c r="F195" s="360">
        <f>SUM(F192:F194)</f>
        <v>0</v>
      </c>
      <c r="H195" s="360">
        <f>SUM(H192:H194)</f>
        <v>0</v>
      </c>
    </row>
    <row r="196" spans="1:8" ht="25.2" customHeight="1" x14ac:dyDescent="0.25">
      <c r="A196" s="206" t="s">
        <v>233</v>
      </c>
      <c r="B196" s="92">
        <f>ROUNDDOWN(IF(B191&gt;0,B191-B195,-B191+B195),2)</f>
        <v>0</v>
      </c>
      <c r="C196" s="100" t="str">
        <f>IF((B196)=0,"",IF((B196)&lt;&gt;0,"Lainojen lyhennykset ja nostot on täsmättävä kahden tilikauden välillä tapahtuneeseen lainojen muutokseen!"))</f>
        <v/>
      </c>
      <c r="D196" s="358">
        <f>ROUNDDOWN(IF(D191&gt;0,D191-D195,-D191+D195),2)</f>
        <v>0</v>
      </c>
      <c r="F196" s="358">
        <f>ROUNDDOWN(IF(F191&gt;0,F191-F195,-F191+F195),2)</f>
        <v>0</v>
      </c>
      <c r="H196" s="358">
        <f>ROUNDDOWN(IF(H191&gt;0,H191-H195,-H191+H195),2)</f>
        <v>0</v>
      </c>
    </row>
    <row r="197" spans="1:8" ht="25.2" customHeight="1" x14ac:dyDescent="0.25">
      <c r="A197" s="412" t="s">
        <v>252</v>
      </c>
      <c r="B197" s="188"/>
      <c r="C197" s="88"/>
      <c r="D197" s="365"/>
      <c r="F197" s="365"/>
      <c r="H197" s="365"/>
    </row>
    <row r="198" spans="1:8" ht="25.2" customHeight="1" x14ac:dyDescent="0.25">
      <c r="A198" s="207" t="s">
        <v>253</v>
      </c>
      <c r="B198" s="89"/>
      <c r="C198" s="88"/>
      <c r="D198" s="356"/>
      <c r="F198" s="356"/>
      <c r="H198" s="356"/>
    </row>
    <row r="199" spans="1:8" ht="25.2" customHeight="1" x14ac:dyDescent="0.25">
      <c r="A199" s="207" t="s">
        <v>254</v>
      </c>
      <c r="B199" s="97">
        <f>'Jälkilaskelma 2025'!B198</f>
        <v>0</v>
      </c>
      <c r="C199" s="88"/>
      <c r="D199" s="361">
        <f>'Jälkilaskelma 2025'!D198</f>
        <v>0</v>
      </c>
      <c r="F199" s="361">
        <f>'Jälkilaskelma 2025'!F198</f>
        <v>0</v>
      </c>
      <c r="H199" s="361">
        <f>'Jälkilaskelma 2025'!H198</f>
        <v>0</v>
      </c>
    </row>
    <row r="200" spans="1:8" ht="25.2" customHeight="1" x14ac:dyDescent="0.25">
      <c r="A200" s="129" t="s">
        <v>255</v>
      </c>
      <c r="B200" s="91">
        <f>B198-B199</f>
        <v>0</v>
      </c>
      <c r="C200" s="88"/>
      <c r="D200" s="357">
        <f>D198-D199</f>
        <v>0</v>
      </c>
      <c r="F200" s="357">
        <f>F198-F199</f>
        <v>0</v>
      </c>
      <c r="H200" s="357">
        <f>H198-H199</f>
        <v>0</v>
      </c>
    </row>
    <row r="201" spans="1:8" ht="25.2" customHeight="1" x14ac:dyDescent="0.25">
      <c r="A201" s="208" t="s">
        <v>256</v>
      </c>
      <c r="B201" s="89">
        <f>B98</f>
        <v>0</v>
      </c>
      <c r="C201" s="88"/>
      <c r="D201" s="356">
        <f>D98</f>
        <v>0</v>
      </c>
      <c r="F201" s="356">
        <f>F98</f>
        <v>0</v>
      </c>
      <c r="H201" s="356">
        <f>H98</f>
        <v>0</v>
      </c>
    </row>
    <row r="202" spans="1:8" ht="25.2" customHeight="1" x14ac:dyDescent="0.25">
      <c r="A202" s="208" t="s">
        <v>257</v>
      </c>
      <c r="B202" s="89"/>
      <c r="C202" s="88"/>
      <c r="D202" s="356"/>
      <c r="F202" s="356"/>
      <c r="H202" s="356"/>
    </row>
    <row r="203" spans="1:8" ht="25.2" customHeight="1" x14ac:dyDescent="0.25">
      <c r="A203" s="208" t="s">
        <v>258</v>
      </c>
      <c r="B203" s="89"/>
      <c r="C203" s="88"/>
      <c r="D203" s="356"/>
      <c r="F203" s="356"/>
      <c r="H203" s="356"/>
    </row>
    <row r="204" spans="1:8" ht="25.2" customHeight="1" x14ac:dyDescent="0.25">
      <c r="A204" s="209" t="s">
        <v>237</v>
      </c>
      <c r="B204" s="102">
        <f>SUM(B201:B203)</f>
        <v>0</v>
      </c>
      <c r="C204" s="88"/>
      <c r="D204" s="366">
        <f>SUM(D201:D203)</f>
        <v>0</v>
      </c>
      <c r="F204" s="366">
        <f>SUM(F201:F203)</f>
        <v>0</v>
      </c>
      <c r="H204" s="366">
        <f>SUM(H201:H203)</f>
        <v>0</v>
      </c>
    </row>
    <row r="205" spans="1:8" ht="25.2" customHeight="1" x14ac:dyDescent="0.25">
      <c r="A205" s="131" t="s">
        <v>233</v>
      </c>
      <c r="B205" s="95">
        <f>ROUNDDOWN(IF(B200&gt;0,B200-B204,-B200-B204),2)</f>
        <v>0</v>
      </c>
      <c r="C205" s="100" t="str">
        <f>IF((B205)=0,"",IF((B205)&lt;&gt;0,"Opo:n muutokset on täsmättävä kahden tilikauden välillä tapahtuneeseen muutokseen!"))</f>
        <v/>
      </c>
      <c r="D205" s="360">
        <f>ROUNDDOWN(IF(D200&gt;0,D200-D204,-D200-D204),2)</f>
        <v>0</v>
      </c>
      <c r="F205" s="360">
        <f>ROUNDDOWN(IF(F200&gt;0,F200-F204,-F200-F204),2)</f>
        <v>0</v>
      </c>
      <c r="H205" s="360">
        <f>ROUNDDOWN(IF(H200&gt;0,H200-H204,-H200-H204),2)</f>
        <v>0</v>
      </c>
    </row>
    <row r="206" spans="1:8" ht="25.2" customHeight="1" x14ac:dyDescent="0.25">
      <c r="A206" s="411" t="s">
        <v>259</v>
      </c>
      <c r="B206" s="186"/>
      <c r="C206" s="88"/>
      <c r="D206" s="363"/>
      <c r="E206" s="103"/>
      <c r="F206" s="363"/>
      <c r="H206" s="363"/>
    </row>
    <row r="207" spans="1:8" ht="25.2" customHeight="1" x14ac:dyDescent="0.25">
      <c r="A207" s="206" t="s">
        <v>260</v>
      </c>
      <c r="B207" s="89"/>
      <c r="C207" s="88"/>
      <c r="D207" s="356"/>
      <c r="E207" s="103"/>
      <c r="F207" s="356"/>
      <c r="H207" s="356"/>
    </row>
    <row r="208" spans="1:8" ht="25.2" customHeight="1" x14ac:dyDescent="0.25">
      <c r="A208" s="206" t="s">
        <v>261</v>
      </c>
      <c r="B208" s="97">
        <f>'Jälkilaskelma 2025'!B207</f>
        <v>0</v>
      </c>
      <c r="C208" s="88"/>
      <c r="D208" s="361">
        <f>'Jälkilaskelma 2025'!D207</f>
        <v>0</v>
      </c>
      <c r="E208" s="103"/>
      <c r="F208" s="361">
        <f>'Jälkilaskelma 2025'!F207</f>
        <v>0</v>
      </c>
      <c r="H208" s="361">
        <f>'Jälkilaskelma 2025'!H207</f>
        <v>0</v>
      </c>
    </row>
    <row r="209" spans="1:8" ht="25.2" customHeight="1" x14ac:dyDescent="0.25">
      <c r="A209" s="210" t="s">
        <v>262</v>
      </c>
      <c r="B209" s="104">
        <f>B207-B208</f>
        <v>0</v>
      </c>
      <c r="C209" s="88"/>
      <c r="D209" s="367">
        <f>D207-D208</f>
        <v>0</v>
      </c>
      <c r="E209" s="103"/>
      <c r="F209" s="367">
        <f>F207-F208</f>
        <v>0</v>
      </c>
      <c r="H209" s="367">
        <f>H207-H208</f>
        <v>0</v>
      </c>
    </row>
    <row r="210" spans="1:8" ht="25.2" customHeight="1" x14ac:dyDescent="0.25">
      <c r="A210" s="206" t="s">
        <v>263</v>
      </c>
      <c r="B210" s="97"/>
      <c r="C210" s="88"/>
      <c r="D210" s="361"/>
      <c r="E210" s="103"/>
      <c r="F210" s="361"/>
      <c r="H210" s="361"/>
    </row>
    <row r="211" spans="1:8" ht="25.2" customHeight="1" x14ac:dyDescent="0.25">
      <c r="A211" s="206" t="s">
        <v>233</v>
      </c>
      <c r="B211" s="105">
        <f>ROUNDDOWN(IF(B209&gt;0,B209-B210,-B209-B210),2)</f>
        <v>0</v>
      </c>
      <c r="C211" s="88"/>
      <c r="D211" s="364">
        <f>ROUNDDOWN(IF(D209&gt;0,D209-D210,-D209-D210),2)</f>
        <v>0</v>
      </c>
      <c r="E211" s="103"/>
      <c r="F211" s="364">
        <f>ROUNDDOWN(IF(F209&gt;0,F209-F210,-F209-F210),2)</f>
        <v>0</v>
      </c>
      <c r="H211" s="364">
        <f>ROUNDDOWN(IF(H209&gt;0,H209-H210,-H209-H210),2)</f>
        <v>0</v>
      </c>
    </row>
    <row r="212" spans="1:8" ht="25.2" customHeight="1" x14ac:dyDescent="0.25">
      <c r="A212" s="411" t="s">
        <v>264</v>
      </c>
      <c r="B212" s="186"/>
      <c r="C212" s="88"/>
      <c r="E212" s="103"/>
    </row>
    <row r="213" spans="1:8" ht="25.2" customHeight="1" x14ac:dyDescent="0.25">
      <c r="A213" s="211" t="s">
        <v>265</v>
      </c>
      <c r="B213" s="106">
        <f>B61+B78+B93+B96+B121+B131+B137</f>
        <v>0</v>
      </c>
      <c r="C213" s="88"/>
      <c r="E213" s="103"/>
    </row>
    <row r="214" spans="1:8" ht="25.2" customHeight="1" x14ac:dyDescent="0.25">
      <c r="A214" s="211" t="s">
        <v>266</v>
      </c>
      <c r="B214" s="107">
        <f>B157</f>
        <v>0</v>
      </c>
      <c r="C214" s="88"/>
      <c r="E214" s="103"/>
    </row>
    <row r="215" spans="1:8" ht="25.2" customHeight="1" x14ac:dyDescent="0.25">
      <c r="A215" s="212" t="s">
        <v>233</v>
      </c>
      <c r="B215" s="101">
        <f>ROUNDDOWN(B213-B214,2)</f>
        <v>0</v>
      </c>
      <c r="C215" s="100" t="str">
        <f>IF((B215)=0,"",IF((B215)&lt;&gt;0,"Edellisten tilikausien jäämät on täsmättävä edellisen tilikauden taseen rahoitusasemaan!"))</f>
        <v/>
      </c>
      <c r="E215" s="103"/>
    </row>
    <row r="216" spans="1:8" ht="44.4" customHeight="1" x14ac:dyDescent="0.25">
      <c r="A216" s="52" t="s">
        <v>126</v>
      </c>
      <c r="E216" s="103"/>
    </row>
    <row r="217" spans="1:8" ht="85.95" customHeight="1" x14ac:dyDescent="0.25">
      <c r="A217" s="108"/>
      <c r="B217"/>
      <c r="C217" s="109"/>
      <c r="E217" s="103"/>
    </row>
    <row r="218" spans="1:8" ht="23.4" customHeight="1" x14ac:dyDescent="0.25">
      <c r="A218" s="281" t="s">
        <v>216</v>
      </c>
      <c r="E218" s="103"/>
    </row>
    <row r="219" spans="1:8" ht="54.6" customHeight="1" x14ac:dyDescent="0.25">
      <c r="A219" s="415" t="s">
        <v>217</v>
      </c>
      <c r="B219"/>
      <c r="C219" s="110"/>
      <c r="D219" s="76"/>
      <c r="E219" s="76"/>
    </row>
    <row r="220" spans="1:8" ht="43.2" customHeight="1" x14ac:dyDescent="0.25">
      <c r="A220" s="414" t="s">
        <v>218</v>
      </c>
      <c r="B220"/>
      <c r="C220" s="76"/>
      <c r="E220" s="103"/>
    </row>
    <row r="221" spans="1:8" ht="44.7" customHeight="1" x14ac:dyDescent="0.25">
      <c r="A221" s="281" t="s">
        <v>219</v>
      </c>
    </row>
  </sheetData>
  <sheetProtection algorithmName="SHA-512" hashValue="ials2hUIw+isXz5CIJD2W1Oas/fCXW2Yj8yAuRruXLLVzB+RVbTDw9ymajW69K8lVX6Bv/9+l4MgILF7nmdVYA==" saltValue="3w3BQ1VSGJpiDgxLylv7ag==" spinCount="100000" sheet="1" objects="1" scenarios="1"/>
  <mergeCells count="1">
    <mergeCell ref="C1:G1"/>
  </mergeCells>
  <conditionalFormatting sqref="B3">
    <cfRule type="expression" dxfId="3" priority="4">
      <formula>B3=#REF!</formula>
    </cfRule>
  </conditionalFormatting>
  <conditionalFormatting sqref="D3">
    <cfRule type="expression" dxfId="2" priority="3">
      <formula>D3=#REF!</formula>
    </cfRule>
  </conditionalFormatting>
  <conditionalFormatting sqref="F3">
    <cfRule type="expression" dxfId="1" priority="2">
      <formula>F3=#REF!</formula>
    </cfRule>
  </conditionalFormatting>
  <conditionalFormatting sqref="H3">
    <cfRule type="expression" dxfId="0" priority="1">
      <formula>H3=#REF!</formula>
    </cfRule>
  </conditionalFormatting>
  <dataValidations count="30">
    <dataValidation allowBlank="1" showInputMessage="1" showErrorMessage="1" promptTitle="Ohje" prompt="Luvut otetaan suoraan tuloslaskelmasta. Huomaa lisätä kuluihin myös rahoituskulut. " sqref="D161 F161 H161" xr:uid="{429D4AAD-69A1-465C-A1FF-D973380FEBC6}"/>
    <dataValidation allowBlank="1" showInputMessage="1" showErrorMessage="1" promptTitle="Ohje" prompt="Luvut syötetään suoraan tuloslaskelmasta. Huomaa lisätä tuottoihin myös rahoitustuotot. " sqref="D160 F160 H160" xr:uid="{61CF32E9-72CC-4679-A519-A16A1F9F250C}"/>
    <dataValidation allowBlank="1" showInputMessage="1" showErrorMessage="1" promptTitle="Vuokravakuudet" prompt="Esitetään pelkästään lainat. Jos vuokravakuudet on kirjattu pitkäaikaisiin velkoihin, esitetään ne muissa rahoitukseen vaikuttavissa tapahtumissa. " sqref="D185 F185 H185" xr:uid="{6B5A73F1-63FB-44FC-90D9-AE82D9DF5B69}"/>
    <dataValidation allowBlank="1" showInputMessage="1" showErrorMessage="1" promptTitle="Ohje ruutujen vapauttamiseen" prompt="Ruudut ovat kiinnitetty B4-ruudusta, jotta otsikot näkyvät siirryttäessä laskelmalla alaspäin ja sivusuunnassa. Ruudut voi vapauttaa B4-ruudusta seuraavasti: Näytä&gt; Kiinnitä ruudut &gt; Vapauta ruudut." sqref="B4" xr:uid="{EE99D8EE-3729-4530-B9D6-04A2EB2770C9}"/>
    <dataValidation allowBlank="1" showInputMessage="1" showErrorMessage="1" prompt="Tasausryhmää koskevat tiedot täytetään vain, jos yhteisöllä on tasaus käytössä. Sarakkeen voi poistaa, mikäli sille ei ole tarvetta." sqref="D2" xr:uid="{DC0666B8-0209-4647-8F07-5977169CCA23}"/>
    <dataValidation allowBlank="1" showInputMessage="1" showErrorMessage="1" promptTitle="Tarkistus" prompt="Tarkista tarvittaessa laskukaava. Suojauksen voi avata salasanalla &quot;ara&quot;. " sqref="H196 B196 D183 D196 F183 F196 H183 B183" xr:uid="{6F153CB2-4F3A-4D8D-B5C6-088369D0B886}"/>
    <dataValidation allowBlank="1" showInputMessage="1" showErrorMessage="1" promptTitle="Ohje" prompt="Luvut syötetään suoraan tilinpäätöksestä. Huomaa lisätä tuottoihin myös rahoitustuotot. " sqref="B160" xr:uid="{EDAEB496-1A8B-4BE3-80A5-8DEFA5D84C96}"/>
    <dataValidation allowBlank="1" showInputMessage="1" showErrorMessage="1" promptTitle="Ohje" prompt="Luvut otetaan suoraan tilinpäätöksestä. Huomaa lisätä kuluihin myös rahoituskulut. " sqref="B161" xr:uid="{FCED0EEC-D1E4-4A59-9E07-831E465BD2C7}"/>
    <dataValidation allowBlank="1" showInputMessage="1" showErrorMessage="1" promptTitle="Ohje" prompt="OPO:n muutoksia voivat olla esim. osakepääoman muutokset, muutokset eri rahastoissa jne. Tarkista myös, ettei edell.tilikauden ja tilikauden tuloksesta ole suoraan vähennetty osinkoa. Myös osinko on huomioitava laskelmassa. " sqref="B198" xr:uid="{CF05B5E2-45CB-4468-BA54-B08628FAF09F}"/>
    <dataValidation allowBlank="1" showInputMessage="1" showErrorMessage="1" promptTitle="Vuokran tasaus" prompt="Jos kuluja tasataan, ei yhteisö- ja tasausryhmätason laskelmassa esitetä vuokran tasaus -summaa, koska kulut ovat jaettu kaikille kohteille. " sqref="B45 D45 B58 D58 B75 D75 B90 D90" xr:uid="{C785E438-0C7F-47EA-9A15-8AD2BC239925}"/>
    <dataValidation allowBlank="1" showInputMessage="1" showErrorMessage="1" promptTitle="Laskukaava" prompt="Muuta laskukaava sen mukaan, onko taseeseen aktivoidut esitetty +merkkisenä vai -merkkisenä. Tässä kaavassa taseeseen aktivoidut on hoito- ja rahoituskuluissa sekä varautumisissa esitetty +merkkisenä. " sqref="B179 F179 D179 H179" xr:uid="{63163C4E-0916-4EDF-A82D-3A9C32AFF9B7}"/>
    <dataValidation allowBlank="1" showInputMessage="1" showErrorMessage="1" promptTitle="Ohje" prompt="Syötä luvut! Tarkista myös että muutos näkyy jälkilaskelmalla muuna rahoitukseen vaikuttavana tapahtumana." sqref="B201:B203 D201:D203 F201:F203 H201:H203" xr:uid="{01FD1588-A4A0-4530-A6EB-5DE56CE3EFCF}"/>
    <dataValidation allowBlank="1" showInputMessage="1" showErrorMessage="1" promptTitle="Pakollinen syöttötieto" prompt="Edellisen tilikauden taseen rahoitusasema on esitettävä laskelmassa. Summat otetaan edellisen tilikauden tilinpäätöksestä tai jälkilaskelmasta. " sqref="B154" xr:uid="{DE904F40-924A-4B53-9FF9-FC8CDF4A2312}"/>
    <dataValidation allowBlank="1" showInputMessage="1" showErrorMessage="1" promptTitle="Vuokravakuuksien esittäminen" prompt="Vuokravakuudet esitetään  lyhyt.aik.veloissa, jos kirjanpidossa kirjattu lyhytaikaisiin. Jos kirjanpidossa kirjattu pitkäaikaisiin, vakuudet esitetään muissa  rahoitukseen vaikuttavissa tapahtumissa. " sqref="B150 B155" xr:uid="{83D0C664-B560-4AA2-9B19-25344B2E9F2E}"/>
    <dataValidation allowBlank="1" showInputMessage="1" showErrorMessage="1" promptTitle="Laskentaohje" prompt="Muun vuokraustoiminnan tilikauden pitkäaik.vieraspo + lyh.aik. vieras po - edell.tilikauden pitkäaik.vieraspo + lyh.aik. vieras po." sqref="D116 B116 F116 H116" xr:uid="{001EEA62-4AF4-49E6-8AC8-E8AC8395B5BA}"/>
    <dataValidation allowBlank="1" showInputMessage="1" showErrorMessage="1" promptTitle="Saadut avustukset" prompt="Summa sisältää investointeihin saadut avustukset." sqref="D97 B97 F97 H97" xr:uid="{B312318F-9E9C-4EAB-97E7-0C353AAA29CF}"/>
    <dataValidation allowBlank="1" showInputMessage="1" showErrorMessage="1" promptTitle="Varautumisten tuotot" prompt="Varautumisten tuottoina esitetään summa, joka on todellisuudessa kertynyt vuokrissa varautumisiin. _x000a__x000a_Varautumisiin kerättävät vuokrat on esitettävä myös vuokranmäärityslaskelmassa." sqref="D82 B82 F82 H82" xr:uid="{3ED0FD90-D44F-4DD2-87E5-DB763F52BBA9}"/>
    <dataValidation allowBlank="1" showInputMessage="1" showErrorMessage="1" promptTitle="Lyhennykset" prompt="Esitetään ainoastaan omakustannusvuokran alaisten kohteiden lyhennykset" sqref="D69 B69 D52 B52 F69 F52 H69 H52" xr:uid="{84078D2F-50B6-433F-97AE-C0ED36B7AAAF}"/>
    <dataValidation allowBlank="1" showInputMessage="1" showErrorMessage="1" promptTitle="Vuokran tasaus" prompt="Kohdekohtaiset laskelmat: Summa kertoo, miten paljon kohde saa hyvitystä muilta kohteilta (-merkkinen) tai miten paljon kohde maksaa muiden kohteiden kuluja (+merkkinen). " sqref="H75 H90 H45 H58 F58 F75 F90 F45" xr:uid="{40ED58FD-AB44-4639-BC47-A3764FA43E31}"/>
    <dataValidation allowBlank="1" showInputMessage="1" showErrorMessage="1" promptTitle="Korjaukset ja aktivoinnit" prompt="Korjaukset esitetään nettosummana +merkkisenä. Jos kuluja on aktivoitu taseeseen, esitetään aktivoidut kulut + merkkisenä alapuolella. (Korjauskulut+aktivoidut kulut = korjauksiin käytetyt rahavarat). Myynnit esitetään -merkkisenä." sqref="D40 B40 D87 B87 F40 F87 H40 H87" xr:uid="{21AA6D5C-4019-4717-867B-32DF7C5ECF67}"/>
    <dataValidation allowBlank="1" showInputMessage="1" showErrorMessage="1" promptTitle="Kulujen kirjaus" prompt="Kulut syötetään +merkkisenä." sqref="D27 B27 F27 H27" xr:uid="{E403B90E-A4D1-4FD8-BE1B-104E32453B56}"/>
    <dataValidation allowBlank="1" showInputMessage="1" showErrorMessage="1" promptTitle="Muut vuokratuotot" prompt="Muista vähentää muihin kuluihin kohdistuneet vuokratuotot (esim. varautumisiin kerätyt), jos niitä ei ole eritelty kirjanpidossa. " sqref="D18 B18 F18 H18" xr:uid="{7B7231DF-5A89-4876-93CD-33479ABA2C0A}"/>
    <dataValidation allowBlank="1" showInputMessage="1" showErrorMessage="1" prompt="Täytä huoneistoala- ja tilikauden pituus -solu." sqref="C14:C15 C18" xr:uid="{1105F715-F5FF-4752-9D16-72970AE94225}"/>
    <dataValidation allowBlank="1" showInputMessage="1" showErrorMessage="1" prompt="Täytä huoneistoala- ja tilikauden pituus -solu. " sqref="E14:E15 E18 E64 E82 G18 I14:I15 G14:G15 I18" xr:uid="{D38656C6-6C7D-452D-92CC-D0DD9FF7CD1E}"/>
    <dataValidation allowBlank="1" showInputMessage="1" showErrorMessage="1" promptTitle="Ohje" prompt="Edellisen tilikauden jälkilaskelmasta &quot;omakust.vuokrauksen investointien rahoitusjäämä tilikauden lopussa&quot;. _x000a__x000a_" sqref="B96 D96 F96 H96" xr:uid="{8AF29D7A-B5F1-4E69-B58F-D81BD3624362}"/>
    <dataValidation allowBlank="1" showInputMessage="1" showErrorMessage="1" promptTitle="Vuokravakuudet" prompt="Vuokravakuudet esitetään lyhyaikaisissa veloissa taseen rahoitusasemassa, jos ne ovat kirjattu kirjanpidossa lyh.aikaisiin velkoihin. Jos vuokravakuudet ovat kirjattu pitkäaikaisiin velkoihin, esitetään ne muissa rahoitukseen vaikuttavissa tapahtumissa. " sqref="B185" xr:uid="{5EFDBDD2-2168-419E-92C5-5255A45AAC89}"/>
    <dataValidation allowBlank="1" showInputMessage="1" showErrorMessage="1" promptTitle="Ohje" prompt="Tässä voi tarkistaa esim. vuokravakuudet, jos ne ovat kirjattu kirjanpidossa pitkäaikaisiin velkoihin ja jälkilaskelmalla muihin rahoitukseen vaikuttaviin tapahtumiin.  " sqref="B207 D207 F207 H207" xr:uid="{A1788B6F-E8B8-4B05-A4D2-E4399CEDB273}"/>
    <dataValidation allowBlank="1" showInputMessage="1" showErrorMessage="1" promptTitle="Pakollinen syöttötieto" prompt="Laskelmaan on syötettävä edellisen tilikauden jäämät. Ylijäämä esitetään +merkkisenä ja alijäämä -merkkisenä. " sqref="B61 D61 F61 H61" xr:uid="{B53C5800-0EF7-4CCB-ADA0-6E3060B1C72F}"/>
    <dataValidation operator="notBetween" showInputMessage="1" showErrorMessage="1" prompt="Lisää tilikauden pituus kuukausina." sqref="A11" xr:uid="{6EED4517-EE9E-4618-B293-B3912E2EB5FE}"/>
    <dataValidation allowBlank="1" showInputMessage="1" showErrorMessage="1" prompt="Täytä yhteisön tilikausi tähän ruutuun aloituspäivästä lopetuspäivään. Esim. 1.1.-31.12.2020." sqref="A9" xr:uid="{A7727213-CC77-4704-9FD9-970501D908BA}"/>
  </dataValidations>
  <pageMargins left="0.70866141732283472" right="0.70866141732283472" top="0.74803149606299213" bottom="0.74803149606299213" header="0.31496062992125984" footer="0.31496062992125984"/>
  <pageSetup paperSize="9" scale="77" orientation="landscape" r:id="rId1"/>
  <headerFooter>
    <oddHeader>&amp;C&amp;D</oddHeader>
    <oddFooter>&amp;C&amp;P</oddFooter>
  </headerFooter>
  <rowBreaks count="1" manualBreakCount="1">
    <brk id="157" max="16383" man="1"/>
  </rowBreaks>
  <colBreaks count="2" manualBreakCount="2">
    <brk id="5" max="1048575" man="1"/>
    <brk id="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9B100-9ABF-4D60-8590-6FFEE5ACBF3F}">
  <dimension ref="A1:B130"/>
  <sheetViews>
    <sheetView topLeftCell="A4" zoomScale="80" zoomScaleNormal="80" workbookViewId="0">
      <selection activeCell="B10" sqref="B10"/>
    </sheetView>
  </sheetViews>
  <sheetFormatPr defaultRowHeight="13.8" x14ac:dyDescent="0.25"/>
  <cols>
    <col min="1" max="1" width="53.36328125" style="312" bestFit="1" customWidth="1"/>
    <col min="2" max="2" width="95.90625" style="324" bestFit="1" customWidth="1"/>
  </cols>
  <sheetData>
    <row r="1" spans="1:2" ht="22.2" x14ac:dyDescent="0.25">
      <c r="A1" s="310" t="s">
        <v>177</v>
      </c>
      <c r="B1" s="326" t="s">
        <v>176</v>
      </c>
    </row>
    <row r="2" spans="1:2" ht="82.8" x14ac:dyDescent="0.25">
      <c r="A2" s="312" t="s">
        <v>327</v>
      </c>
      <c r="B2" s="327" t="s">
        <v>328</v>
      </c>
    </row>
    <row r="3" spans="1:2" ht="27.6" x14ac:dyDescent="0.25">
      <c r="A3" s="312" t="s">
        <v>140</v>
      </c>
      <c r="B3" s="324" t="s">
        <v>115</v>
      </c>
    </row>
    <row r="4" spans="1:2" ht="55.2" x14ac:dyDescent="0.25">
      <c r="A4" s="311" t="s">
        <v>300</v>
      </c>
      <c r="B4" s="324" t="s">
        <v>347</v>
      </c>
    </row>
    <row r="5" spans="1:2" ht="27.6" x14ac:dyDescent="0.25">
      <c r="A5" s="312" t="s">
        <v>339</v>
      </c>
      <c r="B5" s="324" t="s">
        <v>340</v>
      </c>
    </row>
    <row r="6" spans="1:2" ht="69" x14ac:dyDescent="0.25">
      <c r="A6" s="314" t="s">
        <v>343</v>
      </c>
      <c r="B6" s="324" t="s">
        <v>344</v>
      </c>
    </row>
    <row r="7" spans="1:2" ht="41.4" x14ac:dyDescent="0.25">
      <c r="A7" s="372" t="s">
        <v>376</v>
      </c>
      <c r="B7" s="373" t="s">
        <v>377</v>
      </c>
    </row>
    <row r="8" spans="1:2" ht="69" x14ac:dyDescent="0.25">
      <c r="A8" s="312" t="s">
        <v>75</v>
      </c>
      <c r="B8" s="324" t="s">
        <v>348</v>
      </c>
    </row>
    <row r="9" spans="1:2" ht="124.2" x14ac:dyDescent="0.25">
      <c r="A9" s="312" t="s">
        <v>367</v>
      </c>
      <c r="B9" s="327" t="s">
        <v>405</v>
      </c>
    </row>
    <row r="10" spans="1:2" ht="41.4" x14ac:dyDescent="0.25">
      <c r="A10" s="312" t="s">
        <v>278</v>
      </c>
      <c r="B10" s="328" t="s">
        <v>403</v>
      </c>
    </row>
    <row r="11" spans="1:2" ht="96.6" x14ac:dyDescent="0.25">
      <c r="A11" s="312" t="s">
        <v>51</v>
      </c>
      <c r="B11" s="324" t="s">
        <v>142</v>
      </c>
    </row>
    <row r="12" spans="1:2" ht="96.6" x14ac:dyDescent="0.25">
      <c r="A12" s="311" t="s">
        <v>123</v>
      </c>
      <c r="B12" s="324" t="s">
        <v>408</v>
      </c>
    </row>
    <row r="13" spans="1:2" ht="55.2" x14ac:dyDescent="0.25">
      <c r="A13" s="312" t="s">
        <v>131</v>
      </c>
      <c r="B13" s="324" t="s">
        <v>352</v>
      </c>
    </row>
    <row r="14" spans="1:2" ht="27.6" x14ac:dyDescent="0.25">
      <c r="A14" s="311" t="s">
        <v>33</v>
      </c>
      <c r="B14" s="324" t="s">
        <v>353</v>
      </c>
    </row>
    <row r="15" spans="1:2" ht="41.4" x14ac:dyDescent="0.25">
      <c r="A15" s="311" t="s">
        <v>32</v>
      </c>
      <c r="B15" s="324" t="s">
        <v>349</v>
      </c>
    </row>
    <row r="16" spans="1:2" ht="55.2" x14ac:dyDescent="0.25">
      <c r="A16" s="312" t="s">
        <v>122</v>
      </c>
      <c r="B16" s="324" t="s">
        <v>409</v>
      </c>
    </row>
    <row r="17" spans="1:2" ht="27.6" x14ac:dyDescent="0.25">
      <c r="A17" s="312" t="s">
        <v>98</v>
      </c>
      <c r="B17" s="324" t="s">
        <v>413</v>
      </c>
    </row>
    <row r="18" spans="1:2" ht="27.6" x14ac:dyDescent="0.25">
      <c r="A18" s="311" t="s">
        <v>111</v>
      </c>
      <c r="B18" s="324" t="s">
        <v>302</v>
      </c>
    </row>
    <row r="19" spans="1:2" ht="55.2" x14ac:dyDescent="0.25">
      <c r="A19" s="312" t="s">
        <v>309</v>
      </c>
      <c r="B19" s="324" t="s">
        <v>334</v>
      </c>
    </row>
    <row r="20" spans="1:2" ht="41.4" x14ac:dyDescent="0.25">
      <c r="A20" s="312" t="s">
        <v>273</v>
      </c>
      <c r="B20" s="324" t="s">
        <v>274</v>
      </c>
    </row>
    <row r="21" spans="1:2" ht="82.8" x14ac:dyDescent="0.25">
      <c r="A21" s="312" t="s">
        <v>137</v>
      </c>
      <c r="B21" s="324" t="s">
        <v>303</v>
      </c>
    </row>
    <row r="22" spans="1:2" ht="41.4" x14ac:dyDescent="0.25">
      <c r="A22" s="312" t="s">
        <v>57</v>
      </c>
      <c r="B22" s="324" t="s">
        <v>81</v>
      </c>
    </row>
    <row r="23" spans="1:2" ht="41.4" x14ac:dyDescent="0.25">
      <c r="A23" s="312" t="s">
        <v>59</v>
      </c>
      <c r="B23" s="329" t="s">
        <v>60</v>
      </c>
    </row>
    <row r="24" spans="1:2" ht="82.8" x14ac:dyDescent="0.25">
      <c r="A24" s="312" t="s">
        <v>49</v>
      </c>
      <c r="B24" s="324" t="s">
        <v>350</v>
      </c>
    </row>
    <row r="25" spans="1:2" ht="41.4" x14ac:dyDescent="0.25">
      <c r="A25" s="312" t="s">
        <v>297</v>
      </c>
      <c r="B25" s="327" t="s">
        <v>414</v>
      </c>
    </row>
    <row r="26" spans="1:2" x14ac:dyDescent="0.25">
      <c r="A26" s="312" t="s">
        <v>323</v>
      </c>
      <c r="B26" s="324" t="s">
        <v>324</v>
      </c>
    </row>
    <row r="27" spans="1:2" ht="90.75" customHeight="1" x14ac:dyDescent="0.25">
      <c r="A27" s="312" t="s">
        <v>296</v>
      </c>
      <c r="B27" s="324" t="s">
        <v>439</v>
      </c>
    </row>
    <row r="28" spans="1:2" ht="27.6" x14ac:dyDescent="0.25">
      <c r="A28" s="312" t="s">
        <v>291</v>
      </c>
      <c r="B28" s="324" t="s">
        <v>304</v>
      </c>
    </row>
    <row r="29" spans="1:2" ht="55.2" x14ac:dyDescent="0.25">
      <c r="A29" s="314" t="s">
        <v>211</v>
      </c>
      <c r="B29" s="324" t="s">
        <v>305</v>
      </c>
    </row>
    <row r="30" spans="1:2" ht="41.4" x14ac:dyDescent="0.25">
      <c r="A30" s="311" t="s">
        <v>63</v>
      </c>
      <c r="B30" s="324" t="s">
        <v>65</v>
      </c>
    </row>
    <row r="31" spans="1:2" ht="27.6" x14ac:dyDescent="0.25">
      <c r="A31" s="315" t="s">
        <v>361</v>
      </c>
      <c r="B31" s="324" t="s">
        <v>73</v>
      </c>
    </row>
    <row r="32" spans="1:2" x14ac:dyDescent="0.25">
      <c r="A32" s="312" t="s">
        <v>30</v>
      </c>
      <c r="B32" s="324" t="s">
        <v>87</v>
      </c>
    </row>
    <row r="33" spans="1:2" x14ac:dyDescent="0.25">
      <c r="A33" s="316" t="s">
        <v>127</v>
      </c>
      <c r="B33" s="324" t="s">
        <v>306</v>
      </c>
    </row>
    <row r="34" spans="1:2" ht="69" x14ac:dyDescent="0.25">
      <c r="A34" s="312" t="s">
        <v>132</v>
      </c>
      <c r="B34" s="324" t="s">
        <v>143</v>
      </c>
    </row>
    <row r="35" spans="1:2" ht="27.6" x14ac:dyDescent="0.25">
      <c r="A35" s="311" t="s">
        <v>144</v>
      </c>
      <c r="B35" s="324" t="s">
        <v>68</v>
      </c>
    </row>
    <row r="36" spans="1:2" ht="69" x14ac:dyDescent="0.25">
      <c r="A36" s="311" t="s">
        <v>165</v>
      </c>
      <c r="B36" s="324" t="s">
        <v>404</v>
      </c>
    </row>
    <row r="37" spans="1:2" ht="55.2" x14ac:dyDescent="0.25">
      <c r="A37" s="312" t="s">
        <v>276</v>
      </c>
      <c r="B37" s="324" t="s">
        <v>275</v>
      </c>
    </row>
    <row r="38" spans="1:2" ht="82.8" x14ac:dyDescent="0.25">
      <c r="A38" s="312" t="s">
        <v>375</v>
      </c>
      <c r="B38" s="324" t="s">
        <v>434</v>
      </c>
    </row>
    <row r="39" spans="1:2" ht="69" x14ac:dyDescent="0.25">
      <c r="A39" s="312" t="s">
        <v>308</v>
      </c>
      <c r="B39" s="324" t="s">
        <v>438</v>
      </c>
    </row>
    <row r="40" spans="1:2" ht="55.2" x14ac:dyDescent="0.25">
      <c r="A40" s="311" t="s">
        <v>163</v>
      </c>
      <c r="B40" s="324" t="s">
        <v>164</v>
      </c>
    </row>
    <row r="41" spans="1:2" ht="82.8" x14ac:dyDescent="0.25">
      <c r="A41" s="312" t="s">
        <v>293</v>
      </c>
      <c r="B41" s="324" t="s">
        <v>358</v>
      </c>
    </row>
    <row r="42" spans="1:2" ht="41.4" x14ac:dyDescent="0.25">
      <c r="A42" s="456" t="s">
        <v>166</v>
      </c>
      <c r="B42" s="324" t="s">
        <v>433</v>
      </c>
    </row>
    <row r="43" spans="1:2" ht="55.2" x14ac:dyDescent="0.25">
      <c r="A43" s="312" t="s">
        <v>11</v>
      </c>
      <c r="B43" s="324" t="s">
        <v>279</v>
      </c>
    </row>
    <row r="44" spans="1:2" x14ac:dyDescent="0.25">
      <c r="A44" s="315" t="s">
        <v>310</v>
      </c>
      <c r="B44" s="324" t="s">
        <v>311</v>
      </c>
    </row>
    <row r="45" spans="1:2" ht="27.6" x14ac:dyDescent="0.25">
      <c r="A45" s="312" t="s">
        <v>336</v>
      </c>
      <c r="B45" s="324" t="s">
        <v>337</v>
      </c>
    </row>
    <row r="46" spans="1:2" x14ac:dyDescent="0.25">
      <c r="A46" s="315" t="s">
        <v>155</v>
      </c>
      <c r="B46" s="324" t="s">
        <v>156</v>
      </c>
    </row>
    <row r="47" spans="1:2" ht="41.4" x14ac:dyDescent="0.25">
      <c r="A47" s="312" t="s">
        <v>35</v>
      </c>
      <c r="B47" s="324" t="s">
        <v>158</v>
      </c>
    </row>
    <row r="48" spans="1:2" x14ac:dyDescent="0.25">
      <c r="A48" s="314" t="s">
        <v>270</v>
      </c>
      <c r="B48" s="324" t="s">
        <v>286</v>
      </c>
    </row>
    <row r="49" spans="1:2" ht="55.2" x14ac:dyDescent="0.25">
      <c r="A49" s="312" t="s">
        <v>52</v>
      </c>
      <c r="B49" s="324" t="s">
        <v>149</v>
      </c>
    </row>
    <row r="50" spans="1:2" ht="41.4" x14ac:dyDescent="0.25">
      <c r="A50" s="316" t="s">
        <v>66</v>
      </c>
      <c r="B50" s="324" t="s">
        <v>67</v>
      </c>
    </row>
    <row r="51" spans="1:2" ht="41.4" x14ac:dyDescent="0.25">
      <c r="A51" s="316" t="s">
        <v>184</v>
      </c>
      <c r="B51" s="324" t="s">
        <v>319</v>
      </c>
    </row>
    <row r="52" spans="1:2" ht="41.4" x14ac:dyDescent="0.25">
      <c r="A52" s="317" t="s">
        <v>138</v>
      </c>
      <c r="B52" s="324" t="s">
        <v>83</v>
      </c>
    </row>
    <row r="53" spans="1:2" ht="41.4" x14ac:dyDescent="0.25">
      <c r="A53" s="312" t="s">
        <v>157</v>
      </c>
      <c r="B53" s="324" t="s">
        <v>159</v>
      </c>
    </row>
    <row r="54" spans="1:2" ht="55.2" x14ac:dyDescent="0.25">
      <c r="A54" s="312" t="s">
        <v>61</v>
      </c>
      <c r="B54" s="324" t="s">
        <v>313</v>
      </c>
    </row>
    <row r="55" spans="1:2" x14ac:dyDescent="0.25">
      <c r="A55" s="312" t="s">
        <v>0</v>
      </c>
      <c r="B55" s="324" t="s">
        <v>362</v>
      </c>
    </row>
    <row r="56" spans="1:2" ht="41.4" x14ac:dyDescent="0.25">
      <c r="A56" s="316" t="s">
        <v>74</v>
      </c>
      <c r="B56" s="324" t="s">
        <v>85</v>
      </c>
    </row>
    <row r="57" spans="1:2" ht="41.4" x14ac:dyDescent="0.25">
      <c r="A57" s="312" t="s">
        <v>13</v>
      </c>
      <c r="B57" s="324" t="s">
        <v>277</v>
      </c>
    </row>
    <row r="58" spans="1:2" ht="27.6" x14ac:dyDescent="0.25">
      <c r="A58" s="336" t="s">
        <v>363</v>
      </c>
      <c r="B58" s="337" t="s">
        <v>364</v>
      </c>
    </row>
    <row r="59" spans="1:2" ht="27.6" x14ac:dyDescent="0.25">
      <c r="A59" s="311" t="s">
        <v>105</v>
      </c>
      <c r="B59" s="324" t="s">
        <v>104</v>
      </c>
    </row>
    <row r="60" spans="1:2" ht="41.4" x14ac:dyDescent="0.25">
      <c r="A60" s="312" t="s">
        <v>136</v>
      </c>
      <c r="B60" s="324" t="s">
        <v>314</v>
      </c>
    </row>
    <row r="61" spans="1:2" x14ac:dyDescent="0.25">
      <c r="A61" s="312" t="s">
        <v>267</v>
      </c>
      <c r="B61" s="324" t="s">
        <v>307</v>
      </c>
    </row>
    <row r="62" spans="1:2" ht="82.8" x14ac:dyDescent="0.25">
      <c r="A62" s="311" t="s">
        <v>109</v>
      </c>
      <c r="B62" s="324" t="s">
        <v>382</v>
      </c>
    </row>
    <row r="63" spans="1:2" ht="112.5" customHeight="1" x14ac:dyDescent="0.25">
      <c r="A63" s="312" t="s">
        <v>84</v>
      </c>
      <c r="B63" s="324" t="s">
        <v>435</v>
      </c>
    </row>
    <row r="64" spans="1:2" ht="138" x14ac:dyDescent="0.25">
      <c r="A64" s="316" t="s">
        <v>34</v>
      </c>
      <c r="B64" s="324" t="s">
        <v>411</v>
      </c>
    </row>
    <row r="65" spans="1:2" ht="179.4" x14ac:dyDescent="0.25">
      <c r="A65" s="318" t="s">
        <v>281</v>
      </c>
      <c r="B65" s="324" t="s">
        <v>412</v>
      </c>
    </row>
    <row r="66" spans="1:2" x14ac:dyDescent="0.25">
      <c r="A66" s="321" t="s">
        <v>356</v>
      </c>
      <c r="B66" s="324" t="s">
        <v>357</v>
      </c>
    </row>
    <row r="67" spans="1:2" ht="55.2" x14ac:dyDescent="0.25">
      <c r="A67" s="319" t="s">
        <v>64</v>
      </c>
      <c r="B67" s="324" t="s">
        <v>86</v>
      </c>
    </row>
    <row r="68" spans="1:2" ht="110.4" x14ac:dyDescent="0.25">
      <c r="A68" s="312" t="s">
        <v>415</v>
      </c>
      <c r="B68" s="324" t="s">
        <v>416</v>
      </c>
    </row>
    <row r="69" spans="1:2" ht="27.6" x14ac:dyDescent="0.25">
      <c r="A69" s="312" t="s">
        <v>294</v>
      </c>
      <c r="B69" s="324" t="s">
        <v>295</v>
      </c>
    </row>
    <row r="70" spans="1:2" ht="69" x14ac:dyDescent="0.25">
      <c r="A70" s="316" t="s">
        <v>124</v>
      </c>
      <c r="B70" s="324" t="s">
        <v>417</v>
      </c>
    </row>
    <row r="71" spans="1:2" ht="41.4" x14ac:dyDescent="0.25">
      <c r="A71" s="312" t="s">
        <v>17</v>
      </c>
      <c r="B71" s="324" t="s">
        <v>418</v>
      </c>
    </row>
    <row r="72" spans="1:2" ht="82.8" x14ac:dyDescent="0.25">
      <c r="A72" s="312" t="s">
        <v>288</v>
      </c>
      <c r="B72" s="324" t="s">
        <v>299</v>
      </c>
    </row>
    <row r="73" spans="1:2" ht="55.2" x14ac:dyDescent="0.25">
      <c r="A73" s="312" t="s">
        <v>341</v>
      </c>
      <c r="B73" s="324" t="s">
        <v>342</v>
      </c>
    </row>
    <row r="74" spans="1:2" x14ac:dyDescent="0.25">
      <c r="A74" s="314" t="s">
        <v>271</v>
      </c>
      <c r="B74" s="110" t="s">
        <v>287</v>
      </c>
    </row>
    <row r="75" spans="1:2" ht="96.6" x14ac:dyDescent="0.25">
      <c r="A75" s="311" t="s">
        <v>301</v>
      </c>
      <c r="B75" s="324" t="s">
        <v>419</v>
      </c>
    </row>
    <row r="76" spans="1:2" ht="27.6" x14ac:dyDescent="0.25">
      <c r="A76" s="311" t="s">
        <v>148</v>
      </c>
      <c r="B76" s="324" t="s">
        <v>69</v>
      </c>
    </row>
    <row r="77" spans="1:2" ht="41.4" x14ac:dyDescent="0.25">
      <c r="A77" s="312" t="s">
        <v>135</v>
      </c>
      <c r="B77" s="324" t="s">
        <v>70</v>
      </c>
    </row>
    <row r="78" spans="1:2" ht="27.6" x14ac:dyDescent="0.25">
      <c r="A78" s="315" t="s">
        <v>312</v>
      </c>
      <c r="B78" s="324" t="s">
        <v>338</v>
      </c>
    </row>
    <row r="79" spans="1:2" ht="41.4" x14ac:dyDescent="0.25">
      <c r="A79" s="312" t="s">
        <v>55</v>
      </c>
      <c r="B79" s="324" t="s">
        <v>56</v>
      </c>
    </row>
    <row r="80" spans="1:2" ht="173.4" customHeight="1" x14ac:dyDescent="0.25">
      <c r="A80" s="320" t="s">
        <v>223</v>
      </c>
      <c r="B80" s="324" t="s">
        <v>436</v>
      </c>
    </row>
    <row r="81" spans="1:2" ht="110.4" x14ac:dyDescent="0.25">
      <c r="A81" s="312" t="s">
        <v>45</v>
      </c>
      <c r="B81" s="324" t="s">
        <v>407</v>
      </c>
    </row>
    <row r="82" spans="1:2" ht="110.4" x14ac:dyDescent="0.25">
      <c r="A82" s="312" t="s">
        <v>326</v>
      </c>
      <c r="B82" s="324" t="s">
        <v>359</v>
      </c>
    </row>
    <row r="83" spans="1:2" x14ac:dyDescent="0.25">
      <c r="A83" s="314" t="s">
        <v>289</v>
      </c>
      <c r="B83" s="324" t="s">
        <v>290</v>
      </c>
    </row>
    <row r="84" spans="1:2" ht="69" x14ac:dyDescent="0.25">
      <c r="A84" s="314" t="s">
        <v>215</v>
      </c>
      <c r="B84" s="324" t="s">
        <v>292</v>
      </c>
    </row>
    <row r="85" spans="1:2" ht="41.4" x14ac:dyDescent="0.25">
      <c r="A85" s="455" t="s">
        <v>381</v>
      </c>
      <c r="B85" s="324" t="s">
        <v>384</v>
      </c>
    </row>
    <row r="86" spans="1:2" ht="27.6" x14ac:dyDescent="0.25">
      <c r="A86" s="311" t="s">
        <v>298</v>
      </c>
      <c r="B86" s="324" t="s">
        <v>112</v>
      </c>
    </row>
    <row r="87" spans="1:2" ht="55.2" x14ac:dyDescent="0.25">
      <c r="A87" s="311" t="s">
        <v>79</v>
      </c>
      <c r="B87" s="324" t="s">
        <v>152</v>
      </c>
    </row>
    <row r="88" spans="1:2" ht="27.6" x14ac:dyDescent="0.25">
      <c r="A88" s="312" t="s">
        <v>420</v>
      </c>
      <c r="B88" s="324" t="s">
        <v>421</v>
      </c>
    </row>
    <row r="89" spans="1:2" ht="27.6" x14ac:dyDescent="0.25">
      <c r="A89" s="457" t="s">
        <v>47</v>
      </c>
      <c r="B89" s="324" t="s">
        <v>89</v>
      </c>
    </row>
    <row r="90" spans="1:2" x14ac:dyDescent="0.25">
      <c r="A90" s="311" t="s">
        <v>48</v>
      </c>
      <c r="B90" s="324" t="s">
        <v>82</v>
      </c>
    </row>
    <row r="91" spans="1:2" ht="41.4" x14ac:dyDescent="0.25">
      <c r="A91" s="313" t="s">
        <v>272</v>
      </c>
      <c r="B91" s="324" t="s">
        <v>437</v>
      </c>
    </row>
    <row r="92" spans="1:2" ht="41.4" x14ac:dyDescent="0.25">
      <c r="A92" s="317" t="s">
        <v>330</v>
      </c>
      <c r="B92" s="324" t="s">
        <v>422</v>
      </c>
    </row>
    <row r="93" spans="1:2" ht="124.2" x14ac:dyDescent="0.25">
      <c r="A93" s="313" t="s">
        <v>125</v>
      </c>
      <c r="B93" s="324" t="s">
        <v>423</v>
      </c>
    </row>
    <row r="94" spans="1:2" ht="27.6" x14ac:dyDescent="0.25">
      <c r="A94" s="312" t="s">
        <v>62</v>
      </c>
      <c r="B94" s="324" t="s">
        <v>320</v>
      </c>
    </row>
    <row r="95" spans="1:2" ht="82.8" x14ac:dyDescent="0.25">
      <c r="A95" s="312" t="s">
        <v>134</v>
      </c>
      <c r="B95" s="324" t="s">
        <v>145</v>
      </c>
    </row>
    <row r="96" spans="1:2" ht="27.6" x14ac:dyDescent="0.25">
      <c r="A96" s="311" t="s">
        <v>146</v>
      </c>
      <c r="B96" s="324" t="s">
        <v>147</v>
      </c>
    </row>
    <row r="97" spans="1:2" ht="41.4" x14ac:dyDescent="0.25">
      <c r="A97" s="313" t="s">
        <v>72</v>
      </c>
      <c r="B97" s="324" t="s">
        <v>139</v>
      </c>
    </row>
    <row r="98" spans="1:2" ht="82.8" x14ac:dyDescent="0.25">
      <c r="A98" s="312" t="s">
        <v>58</v>
      </c>
      <c r="B98" s="324" t="s">
        <v>150</v>
      </c>
    </row>
    <row r="99" spans="1:2" ht="27.6" x14ac:dyDescent="0.25">
      <c r="A99" s="314" t="s">
        <v>283</v>
      </c>
      <c r="B99" s="324" t="s">
        <v>284</v>
      </c>
    </row>
    <row r="100" spans="1:2" ht="41.4" x14ac:dyDescent="0.25">
      <c r="A100" s="311" t="s">
        <v>410</v>
      </c>
      <c r="B100" s="324" t="s">
        <v>383</v>
      </c>
    </row>
    <row r="101" spans="1:2" ht="27.6" x14ac:dyDescent="0.25">
      <c r="A101" s="312" t="s">
        <v>406</v>
      </c>
      <c r="B101" s="324" t="s">
        <v>402</v>
      </c>
    </row>
    <row r="102" spans="1:2" ht="41.4" x14ac:dyDescent="0.25">
      <c r="A102" s="312" t="s">
        <v>372</v>
      </c>
      <c r="B102" s="324" t="s">
        <v>373</v>
      </c>
    </row>
    <row r="103" spans="1:2" ht="110.4" x14ac:dyDescent="0.25">
      <c r="A103" s="311" t="s">
        <v>44</v>
      </c>
      <c r="B103" s="324" t="s">
        <v>321</v>
      </c>
    </row>
    <row r="104" spans="1:2" ht="69" x14ac:dyDescent="0.25">
      <c r="A104" s="313" t="s">
        <v>162</v>
      </c>
      <c r="B104" s="329" t="s">
        <v>398</v>
      </c>
    </row>
    <row r="105" spans="1:2" ht="96.6" x14ac:dyDescent="0.25">
      <c r="A105" s="321" t="s">
        <v>329</v>
      </c>
      <c r="B105" s="327" t="s">
        <v>424</v>
      </c>
    </row>
    <row r="106" spans="1:2" ht="96.6" x14ac:dyDescent="0.25">
      <c r="A106" s="312" t="s">
        <v>153</v>
      </c>
      <c r="B106" s="324" t="s">
        <v>154</v>
      </c>
    </row>
    <row r="107" spans="1:2" ht="27.6" x14ac:dyDescent="0.25">
      <c r="A107" s="322" t="s">
        <v>53</v>
      </c>
      <c r="B107" s="324" t="s">
        <v>54</v>
      </c>
    </row>
    <row r="108" spans="1:2" ht="41.4" x14ac:dyDescent="0.25">
      <c r="A108" s="312" t="s">
        <v>50</v>
      </c>
      <c r="B108" s="324" t="s">
        <v>80</v>
      </c>
    </row>
    <row r="109" spans="1:2" ht="41.4" x14ac:dyDescent="0.25">
      <c r="A109" s="312" t="s">
        <v>141</v>
      </c>
      <c r="B109" s="324" t="s">
        <v>322</v>
      </c>
    </row>
    <row r="110" spans="1:2" ht="27.6" x14ac:dyDescent="0.25">
      <c r="A110" s="312" t="s">
        <v>315</v>
      </c>
      <c r="B110" s="324" t="s">
        <v>316</v>
      </c>
    </row>
    <row r="111" spans="1:2" x14ac:dyDescent="0.25">
      <c r="A111" s="312" t="s">
        <v>317</v>
      </c>
      <c r="B111" s="324" t="s">
        <v>318</v>
      </c>
    </row>
    <row r="112" spans="1:2" ht="69" x14ac:dyDescent="0.25">
      <c r="A112" s="317" t="s">
        <v>280</v>
      </c>
      <c r="B112" s="324" t="s">
        <v>425</v>
      </c>
    </row>
    <row r="113" spans="1:2" ht="96.6" x14ac:dyDescent="0.25">
      <c r="A113" s="312" t="s">
        <v>325</v>
      </c>
      <c r="B113" s="324" t="s">
        <v>360</v>
      </c>
    </row>
    <row r="114" spans="1:2" x14ac:dyDescent="0.25">
      <c r="A114" s="312" t="s">
        <v>78</v>
      </c>
      <c r="B114" s="324" t="s">
        <v>71</v>
      </c>
    </row>
    <row r="115" spans="1:2" ht="27.6" x14ac:dyDescent="0.25">
      <c r="A115" s="312" t="s">
        <v>128</v>
      </c>
      <c r="B115" s="324" t="s">
        <v>374</v>
      </c>
    </row>
    <row r="116" spans="1:2" ht="41.4" x14ac:dyDescent="0.25">
      <c r="A116" s="312" t="s">
        <v>285</v>
      </c>
      <c r="B116" s="324" t="s">
        <v>335</v>
      </c>
    </row>
    <row r="117" spans="1:2" ht="69" x14ac:dyDescent="0.25">
      <c r="A117" s="316" t="s">
        <v>77</v>
      </c>
      <c r="B117" s="324" t="s">
        <v>90</v>
      </c>
    </row>
    <row r="118" spans="1:2" ht="69" x14ac:dyDescent="0.25">
      <c r="A118" s="312" t="s">
        <v>114</v>
      </c>
      <c r="B118" s="324" t="s">
        <v>151</v>
      </c>
    </row>
    <row r="119" spans="1:2" ht="96.6" x14ac:dyDescent="0.25">
      <c r="A119" s="313" t="s">
        <v>161</v>
      </c>
      <c r="B119" s="324" t="s">
        <v>426</v>
      </c>
    </row>
    <row r="120" spans="1:2" ht="69" x14ac:dyDescent="0.25">
      <c r="A120" s="311" t="s">
        <v>110</v>
      </c>
      <c r="B120" s="324" t="s">
        <v>427</v>
      </c>
    </row>
    <row r="121" spans="1:2" ht="41.4" x14ac:dyDescent="0.25">
      <c r="A121" s="315" t="s">
        <v>27</v>
      </c>
      <c r="B121" s="324" t="s">
        <v>88</v>
      </c>
    </row>
    <row r="122" spans="1:2" ht="110.4" x14ac:dyDescent="0.25">
      <c r="A122" s="312" t="s">
        <v>12</v>
      </c>
      <c r="B122" s="324" t="s">
        <v>365</v>
      </c>
    </row>
    <row r="123" spans="1:2" ht="69" x14ac:dyDescent="0.25">
      <c r="A123" s="315" t="s">
        <v>103</v>
      </c>
      <c r="B123" s="324" t="s">
        <v>366</v>
      </c>
    </row>
    <row r="124" spans="1:2" ht="69" x14ac:dyDescent="0.25">
      <c r="A124" s="315" t="s">
        <v>102</v>
      </c>
      <c r="B124" s="324" t="s">
        <v>428</v>
      </c>
    </row>
    <row r="125" spans="1:2" ht="27.6" x14ac:dyDescent="0.25">
      <c r="A125" s="312" t="s">
        <v>133</v>
      </c>
      <c r="B125" s="324" t="s">
        <v>429</v>
      </c>
    </row>
    <row r="126" spans="1:2" ht="41.4" x14ac:dyDescent="0.25">
      <c r="A126" s="311" t="s">
        <v>107</v>
      </c>
      <c r="B126" s="324" t="s">
        <v>113</v>
      </c>
    </row>
    <row r="127" spans="1:2" s="371" customFormat="1" ht="110.4" x14ac:dyDescent="0.25">
      <c r="A127" s="312" t="s">
        <v>354</v>
      </c>
      <c r="B127" s="324" t="s">
        <v>355</v>
      </c>
    </row>
    <row r="128" spans="1:2" s="371" customFormat="1" x14ac:dyDescent="0.25">
      <c r="A128" s="323" t="s">
        <v>205</v>
      </c>
      <c r="B128" s="324" t="s">
        <v>282</v>
      </c>
    </row>
    <row r="129" spans="1:2" ht="69" x14ac:dyDescent="0.25">
      <c r="A129" s="312" t="s">
        <v>29</v>
      </c>
      <c r="B129" s="324" t="s">
        <v>160</v>
      </c>
    </row>
    <row r="130" spans="1:2" x14ac:dyDescent="0.25">
      <c r="B130" s="224"/>
    </row>
  </sheetData>
  <sheetProtection algorithmName="SHA-512" hashValue="2sTwtRonGfnxhuHCK6OM8mw4TQZfGM+EfuAq6I4NsfZR+fegr2k5CankUlmKUm1ndRpEG65EfoGI1LD4fXTcew==" saltValue="15/tLrJY2jbz0XjFimYt1Q==" spinCount="100000" sheet="1" objects="1" scenarios="1"/>
  <sortState xmlns:xlrd2="http://schemas.microsoft.com/office/spreadsheetml/2017/richdata2" ref="A2:B119">
    <sortCondition ref="A1:A119"/>
  </sortState>
  <phoneticPr fontId="33" type="noConversion"/>
  <pageMargins left="0.70866141732283472" right="0.70866141732283472" top="0.74803149606299213" bottom="0.74803149606299213" header="0.31496062992125984" footer="0.31496062992125984"/>
  <pageSetup paperSize="9" scale="77" orientation="landscape" r:id="rId1"/>
  <headerFooter>
    <oddFooter>&amp;C&amp;P</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BE5E6-CE3E-41F9-9A4D-C5B016DB3F64}">
  <sheetPr codeName="Taul2"/>
  <dimension ref="A1:I221"/>
  <sheetViews>
    <sheetView showGridLines="0" zoomScale="70" zoomScaleNormal="70" workbookViewId="0">
      <selection activeCell="C1" sqref="C1:G1"/>
    </sheetView>
  </sheetViews>
  <sheetFormatPr defaultColWidth="8.7265625" defaultRowHeight="13.8" x14ac:dyDescent="0.25"/>
  <cols>
    <col min="1" max="1" width="55.6328125" style="52" customWidth="1"/>
    <col min="2" max="2" width="28.6328125" style="37" customWidth="1"/>
    <col min="3" max="3" width="9.453125" style="37" customWidth="1"/>
    <col min="4" max="4" width="28.6328125" style="88" customWidth="1"/>
    <col min="5" max="5" width="9.453125" style="36" customWidth="1"/>
    <col min="6" max="6" width="31.453125" style="1" customWidth="1"/>
    <col min="7" max="7" width="8.7265625" style="5"/>
    <col min="8" max="8" width="31.453125" style="5" customWidth="1"/>
    <col min="9" max="16384" width="8.7265625" style="5"/>
  </cols>
  <sheetData>
    <row r="1" spans="1:9" s="4" customFormat="1" ht="124.5" customHeight="1" thickBot="1" x14ac:dyDescent="0.3">
      <c r="A1" s="182" t="s">
        <v>220</v>
      </c>
      <c r="B1" s="24"/>
      <c r="C1" s="461" t="e" vm="1">
        <v>#VALUE!</v>
      </c>
      <c r="D1" s="461"/>
      <c r="E1" s="461"/>
      <c r="F1" s="461"/>
      <c r="G1" s="461"/>
    </row>
    <row r="2" spans="1:9" s="225" customFormat="1" ht="65.400000000000006" customHeight="1" thickBot="1" x14ac:dyDescent="0.35">
      <c r="A2" s="236" t="s">
        <v>168</v>
      </c>
      <c r="B2" s="239" t="s">
        <v>173</v>
      </c>
      <c r="C2" s="240"/>
      <c r="D2" s="241" t="s">
        <v>174</v>
      </c>
      <c r="E2" s="242"/>
      <c r="F2" s="243" t="s">
        <v>333</v>
      </c>
      <c r="G2" s="242"/>
      <c r="H2" s="243" t="s">
        <v>333</v>
      </c>
      <c r="I2" s="242"/>
    </row>
    <row r="3" spans="1:9" s="291" customFormat="1" ht="53.4" customHeight="1" thickTop="1" x14ac:dyDescent="0.25">
      <c r="A3" s="25"/>
      <c r="B3" s="340"/>
      <c r="C3" s="341"/>
      <c r="D3" s="342"/>
      <c r="E3" s="343"/>
      <c r="F3" s="344"/>
      <c r="G3" s="343"/>
      <c r="H3" s="344"/>
      <c r="I3" s="343"/>
    </row>
    <row r="4" spans="1:9" s="225" customFormat="1" ht="31.2" customHeight="1" x14ac:dyDescent="0.25">
      <c r="A4" s="237" t="s">
        <v>172</v>
      </c>
      <c r="B4" s="256" t="s">
        <v>99</v>
      </c>
      <c r="C4" s="257"/>
      <c r="D4" s="258" t="s">
        <v>99</v>
      </c>
      <c r="E4" s="259"/>
      <c r="F4" s="260" t="s">
        <v>99</v>
      </c>
      <c r="G4" s="259"/>
      <c r="H4" s="260" t="s">
        <v>99</v>
      </c>
      <c r="I4" s="259"/>
    </row>
    <row r="5" spans="1:9" s="225" customFormat="1" ht="33" customHeight="1" x14ac:dyDescent="0.25">
      <c r="A5" s="25"/>
      <c r="B5" s="244" t="s">
        <v>167</v>
      </c>
      <c r="C5" s="330"/>
      <c r="D5" s="249" t="s">
        <v>167</v>
      </c>
      <c r="E5" s="331"/>
      <c r="F5" s="254" t="s">
        <v>331</v>
      </c>
      <c r="G5" s="331"/>
      <c r="H5" s="254" t="s">
        <v>331</v>
      </c>
      <c r="I5" s="250"/>
    </row>
    <row r="6" spans="1:9" s="225" customFormat="1" ht="32.700000000000003" customHeight="1" x14ac:dyDescent="0.25">
      <c r="A6" s="237" t="s">
        <v>171</v>
      </c>
      <c r="B6" s="21"/>
      <c r="C6" s="306"/>
      <c r="D6" s="226"/>
      <c r="E6" s="307"/>
      <c r="F6" s="8"/>
      <c r="G6" s="307"/>
      <c r="H6" s="8"/>
      <c r="I6" s="307"/>
    </row>
    <row r="7" spans="1:9" s="225" customFormat="1" ht="31.95" customHeight="1" thickBot="1" x14ac:dyDescent="0.3">
      <c r="A7" s="26"/>
      <c r="B7" s="248" t="s">
        <v>175</v>
      </c>
      <c r="C7" s="332"/>
      <c r="D7" s="253" t="s">
        <v>175</v>
      </c>
      <c r="E7" s="333"/>
      <c r="F7" s="255" t="s">
        <v>175</v>
      </c>
      <c r="G7" s="333"/>
      <c r="H7" s="255" t="s">
        <v>175</v>
      </c>
      <c r="I7" s="251"/>
    </row>
    <row r="8" spans="1:9" s="225" customFormat="1" ht="32.700000000000003" customHeight="1" thickBot="1" x14ac:dyDescent="0.3">
      <c r="A8" s="237" t="s">
        <v>169</v>
      </c>
      <c r="B8" s="22"/>
      <c r="C8" s="308"/>
      <c r="D8" s="19"/>
      <c r="E8" s="309"/>
      <c r="F8" s="227"/>
      <c r="G8" s="309"/>
      <c r="H8" s="227"/>
      <c r="I8" s="309"/>
    </row>
    <row r="9" spans="1:9" s="225" customFormat="1" ht="31.5" customHeight="1" x14ac:dyDescent="0.25">
      <c r="A9" s="27"/>
      <c r="B9" s="198" t="s">
        <v>100</v>
      </c>
      <c r="C9" s="28"/>
      <c r="D9" s="199" t="s">
        <v>100</v>
      </c>
      <c r="E9" s="29"/>
      <c r="F9" s="228" t="s">
        <v>100</v>
      </c>
      <c r="G9" s="29"/>
      <c r="H9" s="228" t="s">
        <v>100</v>
      </c>
      <c r="I9" s="29"/>
    </row>
    <row r="10" spans="1:9" s="225" customFormat="1" ht="33" customHeight="1" thickBot="1" x14ac:dyDescent="0.3">
      <c r="A10" s="238" t="s">
        <v>170</v>
      </c>
      <c r="B10" s="30" t="s">
        <v>167</v>
      </c>
      <c r="C10" s="334"/>
      <c r="D10" s="31" t="s">
        <v>167</v>
      </c>
      <c r="E10" s="335"/>
      <c r="F10" s="31" t="s">
        <v>167</v>
      </c>
      <c r="G10" s="335"/>
      <c r="H10" s="31" t="s">
        <v>167</v>
      </c>
      <c r="I10" s="230"/>
    </row>
    <row r="11" spans="1:9" s="225" customFormat="1" ht="32.700000000000003" customHeight="1" thickBot="1" x14ac:dyDescent="0.3">
      <c r="A11" s="32"/>
      <c r="B11" s="23"/>
      <c r="C11" s="33"/>
      <c r="D11" s="20"/>
      <c r="E11" s="34"/>
      <c r="F11" s="231"/>
      <c r="G11" s="34"/>
      <c r="H11" s="231"/>
      <c r="I11" s="34"/>
    </row>
    <row r="12" spans="1:9" s="6" customFormat="1" ht="85.95" customHeight="1" x14ac:dyDescent="0.25">
      <c r="A12" s="189" t="s">
        <v>269</v>
      </c>
      <c r="B12"/>
      <c r="C12" s="35"/>
      <c r="D12" s="35"/>
      <c r="E12" s="36"/>
      <c r="F12" s="3"/>
    </row>
    <row r="13" spans="1:9" s="6" customFormat="1" ht="80.400000000000006" customHeight="1" thickBot="1" x14ac:dyDescent="0.35">
      <c r="A13" s="201" t="s">
        <v>84</v>
      </c>
      <c r="B13" s="234" t="str">
        <f>IF(B3="","",(B3))</f>
        <v/>
      </c>
      <c r="C13" s="200" t="s">
        <v>268</v>
      </c>
      <c r="D13" s="234" t="str">
        <f>IF(D3="","",(D3))</f>
        <v/>
      </c>
      <c r="E13" s="200" t="s">
        <v>268</v>
      </c>
      <c r="F13" s="234" t="str">
        <f>IF(F3="","",(F3))</f>
        <v/>
      </c>
      <c r="G13" s="200" t="s">
        <v>268</v>
      </c>
      <c r="H13" s="234" t="str">
        <f>IF(H3="","",(H3))</f>
        <v/>
      </c>
      <c r="I13" s="200" t="s">
        <v>268</v>
      </c>
    </row>
    <row r="14" spans="1:9" s="9" customFormat="1" ht="33" customHeight="1" thickTop="1" x14ac:dyDescent="0.25">
      <c r="A14" s="137" t="s">
        <v>178</v>
      </c>
      <c r="B14" s="49"/>
      <c r="C14" s="458" t="str">
        <f>IF(B14="","",IF(B14=0,"",(B14/B$6/$A$11)))</f>
        <v/>
      </c>
      <c r="D14" s="49"/>
      <c r="E14" s="40" t="str">
        <f>IF(D14="","",IF(D14=0,"",(D14/D$6/$A$11)))</f>
        <v/>
      </c>
      <c r="F14" s="49"/>
      <c r="G14" s="40" t="str">
        <f>IF(F14="","",IF(F14=0,"",(F14/F$6/$A$11)))</f>
        <v/>
      </c>
      <c r="H14" s="49"/>
      <c r="I14" s="40" t="str">
        <f>IF(H14="","",IF(H14=0,"",(H14/H$6/$A$11)))</f>
        <v/>
      </c>
    </row>
    <row r="15" spans="1:9" s="9" customFormat="1" ht="38.4" customHeight="1" x14ac:dyDescent="0.25">
      <c r="A15" s="137" t="s">
        <v>179</v>
      </c>
      <c r="B15" s="40">
        <f>B18+B19+B64+B82</f>
        <v>0</v>
      </c>
      <c r="C15" s="39" t="str">
        <f>IF(B15="","",IF(B15=0,"",(B15/B$6/$A$11)))</f>
        <v/>
      </c>
      <c r="D15" s="40">
        <f>D18+D19+D64+D82</f>
        <v>0</v>
      </c>
      <c r="E15" s="40" t="str">
        <f>IF(D15="","",IF(D15=0,"",(D15/D$6/$A$11)))</f>
        <v/>
      </c>
      <c r="F15" s="40">
        <f>F18+F19+F64+F82</f>
        <v>0</v>
      </c>
      <c r="G15" s="40" t="str">
        <f>IF(F15="","",IF(F15=0,"",(F15/F$6/$A$11)))</f>
        <v/>
      </c>
      <c r="H15" s="40">
        <f>H18+H19+H64+H82</f>
        <v>0</v>
      </c>
      <c r="I15" s="40" t="str">
        <f>IF(H15="","",IF(H15=0,"",(H15/H$6/$A$11)))</f>
        <v/>
      </c>
    </row>
    <row r="16" spans="1:9" s="9" customFormat="1" ht="25.2" customHeight="1" x14ac:dyDescent="0.25">
      <c r="A16" s="138" t="s">
        <v>180</v>
      </c>
      <c r="B16" s="42" t="e">
        <f>B15/B14</f>
        <v>#DIV/0!</v>
      </c>
      <c r="C16" s="43"/>
      <c r="D16" s="42" t="e">
        <f>D15/D14</f>
        <v>#DIV/0!</v>
      </c>
      <c r="E16" s="43"/>
      <c r="F16" s="42" t="e">
        <f>F15/F14</f>
        <v>#DIV/0!</v>
      </c>
      <c r="G16" s="43"/>
      <c r="H16" s="42" t="e">
        <f>H15/H14</f>
        <v>#DIV/0!</v>
      </c>
      <c r="I16" s="43"/>
    </row>
    <row r="17" spans="1:9" s="9" customFormat="1" ht="45.6" customHeight="1" thickBot="1" x14ac:dyDescent="0.35">
      <c r="A17" s="142" t="s">
        <v>129</v>
      </c>
      <c r="B17" s="44"/>
      <c r="C17" s="44"/>
      <c r="D17" s="44"/>
      <c r="E17" s="44"/>
      <c r="F17" s="44"/>
      <c r="G17" s="44"/>
      <c r="H17" s="44"/>
      <c r="I17" s="44"/>
    </row>
    <row r="18" spans="1:9" s="9" customFormat="1" ht="25.2" customHeight="1" thickTop="1" x14ac:dyDescent="0.25">
      <c r="A18" s="272" t="s">
        <v>128</v>
      </c>
      <c r="B18" s="46"/>
      <c r="C18" s="39" t="str">
        <f>IF(B18="","",IF(B18=0,"",(B18/B$6/$A$11)))</f>
        <v/>
      </c>
      <c r="D18" s="46"/>
      <c r="E18" s="40" t="str">
        <f>IF(D18="","",IF(D18=0,"",(D18/D$6/$A$11)))</f>
        <v/>
      </c>
      <c r="F18" s="46"/>
      <c r="G18" s="40" t="str">
        <f>IF(F18="","",IF(F18=0,"",(F18/F$6/$A$11)))</f>
        <v/>
      </c>
      <c r="H18" s="46"/>
      <c r="I18" s="40" t="str">
        <f>IF(H18="","",IF(H18=0,"",(H18/H$6/$A$11)))</f>
        <v/>
      </c>
    </row>
    <row r="19" spans="1:9" s="9" customFormat="1" ht="25.2" customHeight="1" x14ac:dyDescent="0.25">
      <c r="A19" s="204" t="s">
        <v>21</v>
      </c>
      <c r="B19" s="49"/>
      <c r="C19" s="50" t="str">
        <f>IF(B19="","",IF(B19=0,"",(B19/B$6/$A$11)))</f>
        <v/>
      </c>
      <c r="D19" s="49"/>
      <c r="E19" s="50" t="str">
        <f>IF(D19="","",IF(D19=0,"",(D19/D$6/$A$11)))</f>
        <v/>
      </c>
      <c r="F19" s="49"/>
      <c r="G19" s="50" t="str">
        <f>IF(F19="","",IF(F19=0,"",(F19/F$6/$A$11)))</f>
        <v/>
      </c>
      <c r="H19" s="49"/>
      <c r="I19" s="50" t="str">
        <f>IF(H19="","",IF(H19=0,"",(H19/H$6/$A$11)))</f>
        <v/>
      </c>
    </row>
    <row r="20" spans="1:9" s="9" customFormat="1" ht="25.2" customHeight="1" x14ac:dyDescent="0.25">
      <c r="A20" s="204" t="s">
        <v>13</v>
      </c>
      <c r="B20" s="49"/>
      <c r="C20" s="50" t="str">
        <f>IF(B20="","",IF(B20=0,"",(B20/B$6/$A$11)))</f>
        <v/>
      </c>
      <c r="D20" s="49"/>
      <c r="E20" s="50" t="str">
        <f>IF(D20="","",IF(D20=0,"",(D20/D$6/$A$11)))</f>
        <v/>
      </c>
      <c r="F20" s="49"/>
      <c r="G20" s="50" t="str">
        <f>IF(F20="","",IF(F20=0,"",(F20/F$6/$A$11)))</f>
        <v/>
      </c>
      <c r="H20" s="49"/>
      <c r="I20" s="50" t="str">
        <f>IF(H20="","",IF(H20=0,"",(H20/H$6/$A$11)))</f>
        <v/>
      </c>
    </row>
    <row r="21" spans="1:9" s="9" customFormat="1" ht="25.2" customHeight="1" x14ac:dyDescent="0.25">
      <c r="A21" s="204" t="s">
        <v>0</v>
      </c>
      <c r="B21" s="51"/>
      <c r="C21" s="40" t="str">
        <f>IF(B21="","",IF(B21=0,"",(B21/B$6/$A$11)))</f>
        <v/>
      </c>
      <c r="D21" s="51"/>
      <c r="E21" s="50" t="str">
        <f>IF(D21="","",IF(D21=0,"",(D21/D$6/$A$11)))</f>
        <v/>
      </c>
      <c r="F21" s="51"/>
      <c r="G21" s="50" t="str">
        <f>IF(F21="","",IF(F21=0,"",(F21/F$6/$A$11)))</f>
        <v/>
      </c>
      <c r="H21" s="51"/>
      <c r="I21" s="50" t="str">
        <f>IF(H21="","",IF(H21=0,"",(H21/H$6/$A$11)))</f>
        <v/>
      </c>
    </row>
    <row r="22" spans="1:9" ht="27.6" customHeight="1" x14ac:dyDescent="0.25">
      <c r="A22" s="273" t="s">
        <v>181</v>
      </c>
      <c r="B22" s="53"/>
      <c r="C22" s="54"/>
      <c r="D22" s="53"/>
      <c r="E22" s="55"/>
      <c r="F22" s="53"/>
      <c r="G22" s="55"/>
      <c r="H22" s="53"/>
      <c r="I22" s="55"/>
    </row>
    <row r="23" spans="1:9" s="9" customFormat="1" ht="25.2" customHeight="1" x14ac:dyDescent="0.25">
      <c r="A23" s="204" t="s">
        <v>32</v>
      </c>
      <c r="B23" s="49"/>
      <c r="C23" s="50" t="str">
        <f>IF(B23="","",IF(B23=0,"",(B23/B$6/$A$11)))</f>
        <v/>
      </c>
      <c r="D23" s="49"/>
      <c r="E23" s="50" t="str">
        <f>IF(D23="","",IF(D23=0,"",(D23/D$6/$A$11)))</f>
        <v/>
      </c>
      <c r="F23" s="49"/>
      <c r="G23" s="50" t="str">
        <f>IF(F23="","",IF(F23=0,"",(F23/F$6/$A$11)))</f>
        <v/>
      </c>
      <c r="H23" s="49"/>
      <c r="I23" s="50" t="str">
        <f>IF(H23="","",IF(H23=0,"",(H23/H$6/$A$11)))</f>
        <v/>
      </c>
    </row>
    <row r="24" spans="1:9" s="9" customFormat="1" ht="25.2" customHeight="1" x14ac:dyDescent="0.25">
      <c r="A24" s="151" t="s">
        <v>11</v>
      </c>
      <c r="B24" s="46"/>
      <c r="C24" s="50" t="str">
        <f>IF(B24="","",IF(B24=0,"",(B24/B$6/$A$11)))</f>
        <v/>
      </c>
      <c r="D24" s="46"/>
      <c r="E24" s="50" t="str">
        <f>IF(D24="","",IF(D24=0,"",(D24/D$6/$A$11)))</f>
        <v/>
      </c>
      <c r="F24" s="46"/>
      <c r="G24" s="50" t="str">
        <f>IF(F24="","",IF(F24=0,"",(F24/F$6/$A$11)))</f>
        <v/>
      </c>
      <c r="H24" s="46"/>
      <c r="I24" s="50" t="str">
        <f>IF(H24="","",IF(H24=0,"",(H24/H$6/$A$11)))</f>
        <v/>
      </c>
    </row>
    <row r="25" spans="1:9" s="9" customFormat="1" ht="25.2" customHeight="1" x14ac:dyDescent="0.25">
      <c r="A25" s="57" t="s">
        <v>116</v>
      </c>
      <c r="B25" s="58">
        <f>SUM(B18:B24)</f>
        <v>0</v>
      </c>
      <c r="C25" s="40" t="str">
        <f>IF(B25="","",IF(B25=0,"",(B25/B$6/$A$11)))</f>
        <v/>
      </c>
      <c r="D25" s="58">
        <f>SUM(D18:D24)</f>
        <v>0</v>
      </c>
      <c r="E25" s="40" t="str">
        <f>IF(D25="","",IF(D25=0,"",(D25/D$6/$A$11)))</f>
        <v/>
      </c>
      <c r="F25" s="58">
        <f>SUM(F18:F24)</f>
        <v>0</v>
      </c>
      <c r="G25" s="40" t="str">
        <f>IF(F25="","",IF(F25=0,"",(F25/F$6/$A$11)))</f>
        <v/>
      </c>
      <c r="H25" s="58">
        <f>SUM(H18:H24)</f>
        <v>0</v>
      </c>
      <c r="I25" s="40" t="str">
        <f>IF(H25="","",IF(H25=0,"",(H25/H$6/$A$11)))</f>
        <v/>
      </c>
    </row>
    <row r="26" spans="1:9" s="9" customFormat="1" ht="25.2" customHeight="1" x14ac:dyDescent="0.25">
      <c r="A26" s="59" t="s">
        <v>14</v>
      </c>
      <c r="B26" s="37"/>
      <c r="C26" s="60"/>
      <c r="D26" s="37"/>
      <c r="E26" s="60"/>
      <c r="F26" s="37"/>
      <c r="G26" s="60"/>
      <c r="H26" s="37"/>
      <c r="I26" s="60"/>
    </row>
    <row r="27" spans="1:9" s="9" customFormat="1" ht="25.2" customHeight="1" x14ac:dyDescent="0.25">
      <c r="A27" s="204" t="s">
        <v>182</v>
      </c>
      <c r="B27" s="49"/>
      <c r="C27" s="50" t="str">
        <f t="shared" ref="C27:C46" si="0">IF(B27="","",IF(B27=0,"",(B27/B$6/$A$11)))</f>
        <v/>
      </c>
      <c r="D27" s="49"/>
      <c r="E27" s="50" t="str">
        <f t="shared" ref="E27:E46" si="1">IF(D27="","",IF(D27=0,"",(D27/D$6/$A$11)))</f>
        <v/>
      </c>
      <c r="F27" s="49"/>
      <c r="G27" s="50" t="str">
        <f t="shared" ref="G27:G46" si="2">IF(F27="","",IF(F27=0,"",(F27/F$6/$A$11)))</f>
        <v/>
      </c>
      <c r="H27" s="49"/>
      <c r="I27" s="50" t="str">
        <f t="shared" ref="I27:I46" si="3">IF(H27="","",IF(H27=0,"",(H27/H$6/$A$11)))</f>
        <v/>
      </c>
    </row>
    <row r="28" spans="1:9" s="9" customFormat="1" ht="25.2" customHeight="1" x14ac:dyDescent="0.25">
      <c r="A28" s="204" t="s">
        <v>18</v>
      </c>
      <c r="B28" s="49"/>
      <c r="C28" s="50" t="str">
        <f t="shared" si="0"/>
        <v/>
      </c>
      <c r="D28" s="49"/>
      <c r="E28" s="50" t="str">
        <f t="shared" si="1"/>
        <v/>
      </c>
      <c r="F28" s="49"/>
      <c r="G28" s="50" t="str">
        <f t="shared" si="2"/>
        <v/>
      </c>
      <c r="H28" s="49"/>
      <c r="I28" s="50" t="str">
        <f t="shared" si="3"/>
        <v/>
      </c>
    </row>
    <row r="29" spans="1:9" s="9" customFormat="1" ht="25.2" customHeight="1" x14ac:dyDescent="0.25">
      <c r="A29" s="204" t="s">
        <v>1</v>
      </c>
      <c r="B29" s="49"/>
      <c r="C29" s="50" t="str">
        <f t="shared" si="0"/>
        <v/>
      </c>
      <c r="D29" s="49"/>
      <c r="E29" s="50" t="str">
        <f t="shared" si="1"/>
        <v/>
      </c>
      <c r="F29" s="49"/>
      <c r="G29" s="50" t="str">
        <f t="shared" si="2"/>
        <v/>
      </c>
      <c r="H29" s="49"/>
      <c r="I29" s="50" t="str">
        <f t="shared" si="3"/>
        <v/>
      </c>
    </row>
    <row r="30" spans="1:9" s="9" customFormat="1" ht="25.2" customHeight="1" x14ac:dyDescent="0.25">
      <c r="A30" s="204" t="s">
        <v>2</v>
      </c>
      <c r="B30" s="49"/>
      <c r="C30" s="50" t="str">
        <f t="shared" si="0"/>
        <v/>
      </c>
      <c r="D30" s="49"/>
      <c r="E30" s="50" t="str">
        <f t="shared" si="1"/>
        <v/>
      </c>
      <c r="F30" s="49"/>
      <c r="G30" s="50" t="str">
        <f t="shared" si="2"/>
        <v/>
      </c>
      <c r="H30" s="49"/>
      <c r="I30" s="50" t="str">
        <f t="shared" si="3"/>
        <v/>
      </c>
    </row>
    <row r="31" spans="1:9" s="9" customFormat="1" ht="25.2" customHeight="1" x14ac:dyDescent="0.25">
      <c r="A31" s="204" t="s">
        <v>3</v>
      </c>
      <c r="B31" s="49"/>
      <c r="C31" s="50" t="str">
        <f t="shared" si="0"/>
        <v/>
      </c>
      <c r="D31" s="49"/>
      <c r="E31" s="50" t="str">
        <f t="shared" si="1"/>
        <v/>
      </c>
      <c r="F31" s="49"/>
      <c r="G31" s="50" t="str">
        <f t="shared" si="2"/>
        <v/>
      </c>
      <c r="H31" s="49"/>
      <c r="I31" s="50" t="str">
        <f t="shared" si="3"/>
        <v/>
      </c>
    </row>
    <row r="32" spans="1:9" s="9" customFormat="1" ht="25.2" customHeight="1" x14ac:dyDescent="0.25">
      <c r="A32" s="204" t="s">
        <v>4</v>
      </c>
      <c r="B32" s="49"/>
      <c r="C32" s="50" t="str">
        <f t="shared" si="0"/>
        <v/>
      </c>
      <c r="D32" s="49"/>
      <c r="E32" s="50" t="str">
        <f t="shared" si="1"/>
        <v/>
      </c>
      <c r="F32" s="49"/>
      <c r="G32" s="50" t="str">
        <f t="shared" si="2"/>
        <v/>
      </c>
      <c r="H32" s="49"/>
      <c r="I32" s="50" t="str">
        <f t="shared" si="3"/>
        <v/>
      </c>
    </row>
    <row r="33" spans="1:9" s="9" customFormat="1" ht="25.2" customHeight="1" x14ac:dyDescent="0.25">
      <c r="A33" s="204" t="s">
        <v>5</v>
      </c>
      <c r="B33" s="49"/>
      <c r="C33" s="50" t="str">
        <f t="shared" si="0"/>
        <v/>
      </c>
      <c r="D33" s="49"/>
      <c r="E33" s="50" t="str">
        <f t="shared" si="1"/>
        <v/>
      </c>
      <c r="F33" s="49"/>
      <c r="G33" s="50" t="str">
        <f t="shared" si="2"/>
        <v/>
      </c>
      <c r="H33" s="49"/>
      <c r="I33" s="50" t="str">
        <f t="shared" si="3"/>
        <v/>
      </c>
    </row>
    <row r="34" spans="1:9" s="9" customFormat="1" ht="25.2" customHeight="1" x14ac:dyDescent="0.25">
      <c r="A34" s="204" t="s">
        <v>6</v>
      </c>
      <c r="B34" s="49"/>
      <c r="C34" s="50" t="str">
        <f t="shared" si="0"/>
        <v/>
      </c>
      <c r="D34" s="49"/>
      <c r="E34" s="50" t="str">
        <f t="shared" si="1"/>
        <v/>
      </c>
      <c r="F34" s="49"/>
      <c r="G34" s="50" t="str">
        <f t="shared" si="2"/>
        <v/>
      </c>
      <c r="H34" s="49"/>
      <c r="I34" s="50" t="str">
        <f t="shared" si="3"/>
        <v/>
      </c>
    </row>
    <row r="35" spans="1:9" s="9" customFormat="1" ht="25.2" customHeight="1" x14ac:dyDescent="0.25">
      <c r="A35" s="204" t="s">
        <v>7</v>
      </c>
      <c r="B35" s="49"/>
      <c r="C35" s="50" t="str">
        <f t="shared" si="0"/>
        <v/>
      </c>
      <c r="D35" s="49"/>
      <c r="E35" s="50" t="str">
        <f t="shared" si="1"/>
        <v/>
      </c>
      <c r="F35" s="49"/>
      <c r="G35" s="50" t="str">
        <f t="shared" si="2"/>
        <v/>
      </c>
      <c r="H35" s="49"/>
      <c r="I35" s="50" t="str">
        <f t="shared" si="3"/>
        <v/>
      </c>
    </row>
    <row r="36" spans="1:9" s="9" customFormat="1" ht="25.2" customHeight="1" x14ac:dyDescent="0.25">
      <c r="A36" s="204" t="s">
        <v>8</v>
      </c>
      <c r="B36" s="49"/>
      <c r="C36" s="50" t="str">
        <f t="shared" si="0"/>
        <v/>
      </c>
      <c r="D36" s="49"/>
      <c r="E36" s="50" t="str">
        <f t="shared" si="1"/>
        <v/>
      </c>
      <c r="F36" s="49"/>
      <c r="G36" s="50" t="str">
        <f t="shared" si="2"/>
        <v/>
      </c>
      <c r="H36" s="49"/>
      <c r="I36" s="50" t="str">
        <f t="shared" si="3"/>
        <v/>
      </c>
    </row>
    <row r="37" spans="1:9" s="9" customFormat="1" ht="25.2" customHeight="1" x14ac:dyDescent="0.25">
      <c r="A37" s="204" t="s">
        <v>9</v>
      </c>
      <c r="B37" s="49"/>
      <c r="C37" s="50" t="str">
        <f t="shared" si="0"/>
        <v/>
      </c>
      <c r="D37" s="49"/>
      <c r="E37" s="50" t="str">
        <f t="shared" si="1"/>
        <v/>
      </c>
      <c r="F37" s="49"/>
      <c r="G37" s="50" t="str">
        <f t="shared" si="2"/>
        <v/>
      </c>
      <c r="H37" s="49"/>
      <c r="I37" s="50" t="str">
        <f t="shared" si="3"/>
        <v/>
      </c>
    </row>
    <row r="38" spans="1:9" s="9" customFormat="1" ht="25.2" customHeight="1" x14ac:dyDescent="0.25">
      <c r="A38" s="204" t="s">
        <v>28</v>
      </c>
      <c r="B38" s="49"/>
      <c r="C38" s="50" t="str">
        <f t="shared" si="0"/>
        <v/>
      </c>
      <c r="D38" s="49"/>
      <c r="E38" s="50" t="str">
        <f t="shared" si="1"/>
        <v/>
      </c>
      <c r="F38" s="49"/>
      <c r="G38" s="50" t="str">
        <f t="shared" si="2"/>
        <v/>
      </c>
      <c r="H38" s="49"/>
      <c r="I38" s="50" t="str">
        <f t="shared" si="3"/>
        <v/>
      </c>
    </row>
    <row r="39" spans="1:9" s="9" customFormat="1" ht="25.2" customHeight="1" x14ac:dyDescent="0.25">
      <c r="A39" s="204" t="s">
        <v>10</v>
      </c>
      <c r="B39" s="49"/>
      <c r="C39" s="50" t="str">
        <f t="shared" si="0"/>
        <v/>
      </c>
      <c r="D39" s="49"/>
      <c r="E39" s="50" t="str">
        <f t="shared" si="1"/>
        <v/>
      </c>
      <c r="F39" s="49"/>
      <c r="G39" s="50" t="str">
        <f t="shared" si="2"/>
        <v/>
      </c>
      <c r="H39" s="49"/>
      <c r="I39" s="50" t="str">
        <f t="shared" si="3"/>
        <v/>
      </c>
    </row>
    <row r="40" spans="1:9" s="9" customFormat="1" ht="25.2" customHeight="1" x14ac:dyDescent="0.25">
      <c r="A40" s="204" t="s">
        <v>19</v>
      </c>
      <c r="B40" s="49"/>
      <c r="C40" s="50" t="str">
        <f t="shared" si="0"/>
        <v/>
      </c>
      <c r="D40" s="49"/>
      <c r="E40" s="50" t="str">
        <f t="shared" si="1"/>
        <v/>
      </c>
      <c r="F40" s="49"/>
      <c r="G40" s="50" t="str">
        <f t="shared" si="2"/>
        <v/>
      </c>
      <c r="H40" s="49"/>
      <c r="I40" s="50" t="str">
        <f t="shared" si="3"/>
        <v/>
      </c>
    </row>
    <row r="41" spans="1:9" s="9" customFormat="1" ht="25.2" customHeight="1" x14ac:dyDescent="0.25">
      <c r="A41" s="204" t="s">
        <v>183</v>
      </c>
      <c r="B41" s="49"/>
      <c r="C41" s="50" t="str">
        <f t="shared" si="0"/>
        <v/>
      </c>
      <c r="D41" s="49"/>
      <c r="E41" s="50" t="str">
        <f t="shared" si="1"/>
        <v/>
      </c>
      <c r="F41" s="49"/>
      <c r="G41" s="50" t="str">
        <f t="shared" si="2"/>
        <v/>
      </c>
      <c r="H41" s="49"/>
      <c r="I41" s="50" t="str">
        <f t="shared" si="3"/>
        <v/>
      </c>
    </row>
    <row r="42" spans="1:9" s="9" customFormat="1" ht="30.6" customHeight="1" x14ac:dyDescent="0.25">
      <c r="A42" s="204" t="s">
        <v>26</v>
      </c>
      <c r="B42" s="49"/>
      <c r="C42" s="50" t="str">
        <f t="shared" si="0"/>
        <v/>
      </c>
      <c r="D42" s="49"/>
      <c r="E42" s="50" t="str">
        <f t="shared" si="1"/>
        <v/>
      </c>
      <c r="F42" s="49"/>
      <c r="G42" s="50" t="str">
        <f t="shared" si="2"/>
        <v/>
      </c>
      <c r="H42" s="49"/>
      <c r="I42" s="50" t="str">
        <f t="shared" si="3"/>
        <v/>
      </c>
    </row>
    <row r="43" spans="1:9" s="11" customFormat="1" ht="25.2" customHeight="1" x14ac:dyDescent="0.25">
      <c r="A43" s="204" t="s">
        <v>33</v>
      </c>
      <c r="B43" s="49"/>
      <c r="C43" s="50" t="str">
        <f t="shared" si="0"/>
        <v/>
      </c>
      <c r="D43" s="49"/>
      <c r="E43" s="50" t="str">
        <f t="shared" si="1"/>
        <v/>
      </c>
      <c r="F43" s="49"/>
      <c r="G43" s="50" t="str">
        <f t="shared" si="2"/>
        <v/>
      </c>
      <c r="H43" s="49"/>
      <c r="I43" s="50" t="str">
        <f t="shared" si="3"/>
        <v/>
      </c>
    </row>
    <row r="44" spans="1:9" ht="29.4" customHeight="1" x14ac:dyDescent="0.25">
      <c r="A44" s="274" t="s">
        <v>12</v>
      </c>
      <c r="B44" s="49"/>
      <c r="C44" s="50" t="str">
        <f t="shared" si="0"/>
        <v/>
      </c>
      <c r="D44" s="51"/>
      <c r="E44" s="50" t="str">
        <f t="shared" si="1"/>
        <v/>
      </c>
      <c r="F44" s="51"/>
      <c r="G44" s="50" t="str">
        <f t="shared" si="2"/>
        <v/>
      </c>
      <c r="H44" s="51"/>
      <c r="I44" s="50" t="str">
        <f t="shared" si="3"/>
        <v/>
      </c>
    </row>
    <row r="45" spans="1:9" s="9" customFormat="1" ht="19.2" customHeight="1" x14ac:dyDescent="0.25">
      <c r="A45" s="278"/>
      <c r="B45" s="75"/>
      <c r="C45" s="40" t="str">
        <f t="shared" si="0"/>
        <v/>
      </c>
      <c r="D45" s="75"/>
      <c r="E45" s="40" t="str">
        <f t="shared" si="1"/>
        <v/>
      </c>
      <c r="F45" s="75"/>
      <c r="G45" s="40" t="str">
        <f t="shared" si="2"/>
        <v/>
      </c>
      <c r="H45" s="75"/>
      <c r="I45" s="40" t="str">
        <f t="shared" si="3"/>
        <v/>
      </c>
    </row>
    <row r="46" spans="1:9" s="9" customFormat="1" ht="25.2" customHeight="1" x14ac:dyDescent="0.25">
      <c r="A46" s="374" t="s">
        <v>118</v>
      </c>
      <c r="B46" s="277">
        <f>SUM(B27:B45)</f>
        <v>0</v>
      </c>
      <c r="C46" s="47" t="str">
        <f t="shared" si="0"/>
        <v/>
      </c>
      <c r="D46" s="277">
        <f>SUM(D27:D45)</f>
        <v>0</v>
      </c>
      <c r="E46" s="47" t="str">
        <f t="shared" si="1"/>
        <v/>
      </c>
      <c r="F46" s="277">
        <f>SUM(F27:F45)</f>
        <v>0</v>
      </c>
      <c r="G46" s="47" t="str">
        <f t="shared" si="2"/>
        <v/>
      </c>
      <c r="H46" s="277">
        <f>SUM(H27:H45)</f>
        <v>0</v>
      </c>
      <c r="I46" s="47" t="str">
        <f t="shared" si="3"/>
        <v/>
      </c>
    </row>
    <row r="47" spans="1:9" ht="48.6" customHeight="1" x14ac:dyDescent="0.25">
      <c r="A47" s="63" t="s">
        <v>31</v>
      </c>
      <c r="C47" s="60"/>
      <c r="D47" s="37"/>
      <c r="E47" s="60"/>
      <c r="F47" s="37"/>
      <c r="G47" s="60"/>
      <c r="H47" s="37"/>
      <c r="I47" s="60"/>
    </row>
    <row r="48" spans="1:9" s="9" customFormat="1" ht="25.2" customHeight="1" x14ac:dyDescent="0.25">
      <c r="A48" s="275" t="s">
        <v>16</v>
      </c>
      <c r="B48" s="49"/>
      <c r="C48" s="50" t="str">
        <f>IF(B48="","",IF(B48=0,"",(B48/B$6/$A$11)))</f>
        <v/>
      </c>
      <c r="D48" s="49"/>
      <c r="E48" s="50" t="str">
        <f>IF(D48="","",IF(D48=0,"",(D48/D$6/$A$11)))</f>
        <v/>
      </c>
      <c r="F48" s="49"/>
      <c r="G48" s="50" t="str">
        <f>IF(F48="","",IF(F48=0,"",(F48/F$6/$A$11)))</f>
        <v/>
      </c>
      <c r="H48" s="49"/>
      <c r="I48" s="50" t="str">
        <f>IF(H48="","",IF(H48=0,"",(H48/H$6/$A$11)))</f>
        <v/>
      </c>
    </row>
    <row r="49" spans="1:9" s="9" customFormat="1" ht="30.6" customHeight="1" x14ac:dyDescent="0.25">
      <c r="A49" s="61" t="s">
        <v>119</v>
      </c>
      <c r="B49" s="64">
        <f>SUM(B48:B48)</f>
        <v>0</v>
      </c>
      <c r="C49" s="40" t="str">
        <f>IF(B49="","",IF(B49=0,"",(B49/B$6/$A$11)))</f>
        <v/>
      </c>
      <c r="D49" s="64">
        <f>SUM(D48:D48)</f>
        <v>0</v>
      </c>
      <c r="E49" s="40" t="str">
        <f>IF(D49="","",IF(D49=0,"",(D49/D$6/$A$11)))</f>
        <v/>
      </c>
      <c r="F49" s="64">
        <f>SUM(F48:F48)</f>
        <v>0</v>
      </c>
      <c r="G49" s="40" t="str">
        <f>IF(F49="","",IF(F49=0,"",(F49/F$6/$A$11)))</f>
        <v/>
      </c>
      <c r="H49" s="64">
        <f>SUM(H48:H48)</f>
        <v>0</v>
      </c>
      <c r="I49" s="40" t="str">
        <f>IF(H49="","",IF(H49=0,"",(H49/H$6/$A$11)))</f>
        <v/>
      </c>
    </row>
    <row r="50" spans="1:9" s="9" customFormat="1" ht="25.2" customHeight="1" x14ac:dyDescent="0.25">
      <c r="A50" s="63" t="s">
        <v>17</v>
      </c>
      <c r="B50" s="65"/>
      <c r="C50" s="60"/>
      <c r="D50" s="65"/>
      <c r="E50" s="60"/>
      <c r="F50" s="65"/>
      <c r="G50" s="60"/>
      <c r="H50" s="65"/>
      <c r="I50" s="60"/>
    </row>
    <row r="51" spans="1:9" s="9" customFormat="1" ht="25.2" customHeight="1" x14ac:dyDescent="0.25">
      <c r="A51" s="204" t="s">
        <v>184</v>
      </c>
      <c r="B51" s="49"/>
      <c r="C51" s="50" t="str">
        <f t="shared" ref="C51:C62" si="4">IF(B51="","",IF(B51=0,"",(B51/B$6/$A$11)))</f>
        <v/>
      </c>
      <c r="D51" s="49"/>
      <c r="E51" s="50" t="str">
        <f t="shared" ref="E51:E62" si="5">IF(D51="","",IF(D51=0,"",(D51/D$6/$A$11)))</f>
        <v/>
      </c>
      <c r="F51" s="49"/>
      <c r="G51" s="50" t="str">
        <f t="shared" ref="G51:G62" si="6">IF(F51="","",IF(F51=0,"",(F51/F$6/$A$11)))</f>
        <v/>
      </c>
      <c r="H51" s="49"/>
      <c r="I51" s="50" t="str">
        <f t="shared" ref="I51:I62" si="7">IF(H51="","",IF(H51=0,"",(H51/H$6/$A$11)))</f>
        <v/>
      </c>
    </row>
    <row r="52" spans="1:9" s="9" customFormat="1" ht="31.2" customHeight="1" x14ac:dyDescent="0.25">
      <c r="A52" s="204" t="s">
        <v>35</v>
      </c>
      <c r="B52" s="49"/>
      <c r="C52" s="50" t="str">
        <f t="shared" si="4"/>
        <v/>
      </c>
      <c r="D52" s="49"/>
      <c r="E52" s="50" t="str">
        <f t="shared" si="5"/>
        <v/>
      </c>
      <c r="F52" s="49"/>
      <c r="G52" s="50" t="str">
        <f t="shared" si="6"/>
        <v/>
      </c>
      <c r="H52" s="49"/>
      <c r="I52" s="50" t="str">
        <f t="shared" si="7"/>
        <v/>
      </c>
    </row>
    <row r="53" spans="1:9" s="9" customFormat="1" ht="28.2" customHeight="1" x14ac:dyDescent="0.25">
      <c r="A53" s="270" t="s">
        <v>29</v>
      </c>
      <c r="B53" s="49"/>
      <c r="C53" s="50" t="str">
        <f t="shared" si="4"/>
        <v/>
      </c>
      <c r="D53" s="49"/>
      <c r="E53" s="50" t="str">
        <f t="shared" si="5"/>
        <v/>
      </c>
      <c r="F53" s="49"/>
      <c r="G53" s="50" t="str">
        <f t="shared" si="6"/>
        <v/>
      </c>
      <c r="H53" s="49"/>
      <c r="I53" s="50" t="str">
        <f t="shared" si="7"/>
        <v/>
      </c>
    </row>
    <row r="54" spans="1:9" s="9" customFormat="1" ht="25.2" customHeight="1" x14ac:dyDescent="0.25">
      <c r="A54" s="204" t="s">
        <v>30</v>
      </c>
      <c r="B54" s="49"/>
      <c r="C54" s="50" t="str">
        <f t="shared" si="4"/>
        <v/>
      </c>
      <c r="D54" s="51"/>
      <c r="E54" s="50" t="str">
        <f t="shared" si="5"/>
        <v/>
      </c>
      <c r="F54" s="51"/>
      <c r="G54" s="50" t="str">
        <f t="shared" si="6"/>
        <v/>
      </c>
      <c r="H54" s="51"/>
      <c r="I54" s="50" t="str">
        <f t="shared" si="7"/>
        <v/>
      </c>
    </row>
    <row r="55" spans="1:9" s="9" customFormat="1" ht="27.45" customHeight="1" x14ac:dyDescent="0.25">
      <c r="A55" s="270" t="s">
        <v>34</v>
      </c>
      <c r="B55" s="49"/>
      <c r="C55" s="50" t="str">
        <f t="shared" si="4"/>
        <v/>
      </c>
      <c r="D55" s="75"/>
      <c r="E55" s="50" t="str">
        <f t="shared" si="5"/>
        <v/>
      </c>
      <c r="F55" s="75"/>
      <c r="G55" s="50" t="str">
        <f t="shared" si="6"/>
        <v/>
      </c>
      <c r="H55" s="75"/>
      <c r="I55" s="50" t="str">
        <f t="shared" si="7"/>
        <v/>
      </c>
    </row>
    <row r="56" spans="1:9" s="9" customFormat="1" ht="40.950000000000003" customHeight="1" x14ac:dyDescent="0.25">
      <c r="A56" s="271" t="s">
        <v>346</v>
      </c>
      <c r="B56" s="49"/>
      <c r="C56" s="50" t="str">
        <f t="shared" si="4"/>
        <v/>
      </c>
      <c r="D56" s="75"/>
      <c r="E56" s="50" t="str">
        <f t="shared" si="5"/>
        <v/>
      </c>
      <c r="F56" s="75"/>
      <c r="G56" s="50" t="str">
        <f t="shared" si="6"/>
        <v/>
      </c>
      <c r="H56" s="75"/>
      <c r="I56" s="50" t="str">
        <f t="shared" si="7"/>
        <v/>
      </c>
    </row>
    <row r="57" spans="1:9" s="11" customFormat="1" ht="25.5" customHeight="1" x14ac:dyDescent="0.25">
      <c r="A57" s="272" t="s">
        <v>25</v>
      </c>
      <c r="B57" s="49"/>
      <c r="C57" s="50" t="str">
        <f t="shared" si="4"/>
        <v/>
      </c>
      <c r="D57" s="51"/>
      <c r="E57" s="50" t="str">
        <f t="shared" si="5"/>
        <v/>
      </c>
      <c r="F57" s="51"/>
      <c r="G57" s="50" t="str">
        <f t="shared" si="6"/>
        <v/>
      </c>
      <c r="H57" s="51"/>
      <c r="I57" s="50" t="str">
        <f t="shared" si="7"/>
        <v/>
      </c>
    </row>
    <row r="58" spans="1:9" s="9" customFormat="1" ht="13.95" customHeight="1" x14ac:dyDescent="0.25">
      <c r="A58" s="202"/>
      <c r="B58" s="77"/>
      <c r="C58" s="50" t="str">
        <f t="shared" si="4"/>
        <v/>
      </c>
      <c r="D58" s="77"/>
      <c r="E58" s="50" t="str">
        <f t="shared" si="5"/>
        <v/>
      </c>
      <c r="F58" s="77"/>
      <c r="G58" s="50" t="str">
        <f t="shared" si="6"/>
        <v/>
      </c>
      <c r="H58" s="77"/>
      <c r="I58" s="50" t="str">
        <f t="shared" si="7"/>
        <v/>
      </c>
    </row>
    <row r="59" spans="1:9" s="9" customFormat="1" ht="25.5" customHeight="1" thickBot="1" x14ac:dyDescent="0.3">
      <c r="A59" s="68" t="s">
        <v>117</v>
      </c>
      <c r="B59" s="69">
        <f>SUM(B51:B58)</f>
        <v>0</v>
      </c>
      <c r="C59" s="70" t="str">
        <f t="shared" si="4"/>
        <v/>
      </c>
      <c r="D59" s="69">
        <f>SUM(D51:D58)</f>
        <v>0</v>
      </c>
      <c r="E59" s="70" t="str">
        <f t="shared" si="5"/>
        <v/>
      </c>
      <c r="F59" s="69">
        <f>SUM(F51:F58)</f>
        <v>0</v>
      </c>
      <c r="G59" s="70" t="str">
        <f t="shared" si="6"/>
        <v/>
      </c>
      <c r="H59" s="69">
        <f>SUM(H51:H58)</f>
        <v>0</v>
      </c>
      <c r="I59" s="70" t="str">
        <f t="shared" si="7"/>
        <v/>
      </c>
    </row>
    <row r="60" spans="1:9" s="9" customFormat="1" ht="36" customHeight="1" thickTop="1" x14ac:dyDescent="0.25">
      <c r="A60" s="52" t="s">
        <v>120</v>
      </c>
      <c r="B60" s="134">
        <f>B25-B46+B49-B59</f>
        <v>0</v>
      </c>
      <c r="C60" s="38" t="str">
        <f t="shared" si="4"/>
        <v/>
      </c>
      <c r="D60" s="134">
        <f>D25-D46+D49-D59</f>
        <v>0</v>
      </c>
      <c r="E60" s="38" t="str">
        <f t="shared" si="5"/>
        <v/>
      </c>
      <c r="F60" s="134">
        <f>F25-F46+F49-F59</f>
        <v>0</v>
      </c>
      <c r="G60" s="47" t="str">
        <f t="shared" si="6"/>
        <v/>
      </c>
      <c r="H60" s="134">
        <f>H25-H46+H49-H59</f>
        <v>0</v>
      </c>
      <c r="I60" s="38" t="str">
        <f t="shared" si="7"/>
        <v/>
      </c>
    </row>
    <row r="61" spans="1:9" s="6" customFormat="1" ht="41.4" customHeight="1" x14ac:dyDescent="0.25">
      <c r="A61" s="143" t="s">
        <v>121</v>
      </c>
      <c r="B61" s="49"/>
      <c r="C61" s="50" t="str">
        <f t="shared" si="4"/>
        <v/>
      </c>
      <c r="D61" s="49"/>
      <c r="E61" s="50" t="str">
        <f t="shared" si="5"/>
        <v/>
      </c>
      <c r="F61" s="49"/>
      <c r="G61" s="50" t="str">
        <f t="shared" si="6"/>
        <v/>
      </c>
      <c r="H61" s="49"/>
      <c r="I61" s="50" t="str">
        <f t="shared" si="7"/>
        <v/>
      </c>
    </row>
    <row r="62" spans="1:9" s="9" customFormat="1" ht="35.4" customHeight="1" x14ac:dyDescent="0.25">
      <c r="A62" s="144" t="s">
        <v>186</v>
      </c>
      <c r="B62" s="133">
        <f>B60+B61</f>
        <v>0</v>
      </c>
      <c r="C62" s="40" t="str">
        <f t="shared" si="4"/>
        <v/>
      </c>
      <c r="D62" s="133">
        <f>D60+D61</f>
        <v>0</v>
      </c>
      <c r="E62" s="40" t="str">
        <f t="shared" si="5"/>
        <v/>
      </c>
      <c r="F62" s="133">
        <f>F60+F61</f>
        <v>0</v>
      </c>
      <c r="G62" s="40" t="str">
        <f t="shared" si="6"/>
        <v/>
      </c>
      <c r="H62" s="133">
        <f>H60+H61</f>
        <v>0</v>
      </c>
      <c r="I62" s="40" t="str">
        <f t="shared" si="7"/>
        <v/>
      </c>
    </row>
    <row r="63" spans="1:9" s="9" customFormat="1" ht="45.6" customHeight="1" thickBot="1" x14ac:dyDescent="0.35">
      <c r="A63" s="71" t="s">
        <v>46</v>
      </c>
      <c r="B63" s="44"/>
      <c r="C63" s="72"/>
      <c r="D63" s="44"/>
      <c r="E63" s="72"/>
      <c r="F63" s="44"/>
      <c r="G63" s="72"/>
      <c r="H63" s="44"/>
      <c r="I63" s="72"/>
    </row>
    <row r="64" spans="1:9" s="9" customFormat="1" ht="25.2" customHeight="1" thickTop="1" x14ac:dyDescent="0.25">
      <c r="A64" s="45" t="s">
        <v>15</v>
      </c>
      <c r="B64" s="46"/>
      <c r="C64" s="50" t="str">
        <f>IF(B64="","",IF(B64=0,"",(B64/B$6/$A$11)))</f>
        <v/>
      </c>
      <c r="D64" s="46"/>
      <c r="E64" s="40" t="str">
        <f>IF(D64="","",IF(D64=0,"",(D64/D$6/$A$11)))</f>
        <v/>
      </c>
      <c r="F64" s="46"/>
      <c r="G64" s="50" t="str">
        <f>IF(F64="","",IF(F64=0,"",(F64/F$6/$A$11)))</f>
        <v/>
      </c>
      <c r="H64" s="46"/>
      <c r="I64" s="50" t="str">
        <f>IF(H64="","",IF(H64=0,"",(H64/H$6/$A$11)))</f>
        <v/>
      </c>
    </row>
    <row r="65" spans="1:9" s="9" customFormat="1" ht="25.2" customHeight="1" x14ac:dyDescent="0.25">
      <c r="A65" s="73" t="s">
        <v>16</v>
      </c>
      <c r="B65" s="49"/>
      <c r="C65" s="50" t="str">
        <f>IF(B65="","",IF(B65=0,"",(B65/B$6/$A$11)))</f>
        <v/>
      </c>
      <c r="D65" s="49"/>
      <c r="E65" s="50" t="str">
        <f>IF(D65="","",IF(D65=0,"",(D65/D$6/$A$11)))</f>
        <v/>
      </c>
      <c r="F65" s="49"/>
      <c r="G65" s="50" t="str">
        <f>IF(F65="","",IF(F65=0,"",(F65/F$6/$A$11)))</f>
        <v/>
      </c>
      <c r="H65" s="49"/>
      <c r="I65" s="50" t="str">
        <f>IF(H65="","",IF(H65=0,"",(H65/H$6/$A$11)))</f>
        <v/>
      </c>
    </row>
    <row r="66" spans="1:9" s="9" customFormat="1" ht="25.2" customHeight="1" x14ac:dyDescent="0.25">
      <c r="A66" s="61" t="s">
        <v>187</v>
      </c>
      <c r="B66" s="64">
        <f>SUM(B64:B65)</f>
        <v>0</v>
      </c>
      <c r="C66" s="40" t="str">
        <f>IF(B66="","",IF(B66=0,"",(B66/B$6/$A$11)))</f>
        <v/>
      </c>
      <c r="D66" s="64">
        <f>SUM(D64:D65)</f>
        <v>0</v>
      </c>
      <c r="E66" s="40" t="str">
        <f>IF(D66="","",IF(D66=0,"",(D66/D$6/$A$11)))</f>
        <v/>
      </c>
      <c r="F66" s="64">
        <f>SUM(F64:F65)</f>
        <v>0</v>
      </c>
      <c r="G66" s="40" t="str">
        <f>IF(F66="","",IF(F66=0,"",(F66/F$6/$A$11)))</f>
        <v/>
      </c>
      <c r="H66" s="64">
        <f>SUM(H64:H65)</f>
        <v>0</v>
      </c>
      <c r="I66" s="40" t="str">
        <f>IF(H66="","",IF(H66=0,"",(H66/H$6/$A$11)))</f>
        <v/>
      </c>
    </row>
    <row r="67" spans="1:9" ht="36.6" customHeight="1" x14ac:dyDescent="0.25">
      <c r="A67" s="63" t="s">
        <v>17</v>
      </c>
      <c r="B67" s="65"/>
      <c r="C67" s="60"/>
      <c r="D67" s="65"/>
      <c r="E67" s="60"/>
      <c r="F67" s="65"/>
      <c r="G67" s="60"/>
      <c r="H67" s="65"/>
      <c r="I67" s="60"/>
    </row>
    <row r="68" spans="1:9" s="9" customFormat="1" ht="25.2" customHeight="1" x14ac:dyDescent="0.25">
      <c r="A68" s="48" t="s">
        <v>184</v>
      </c>
      <c r="B68" s="49"/>
      <c r="C68" s="50" t="str">
        <f t="shared" ref="C68:C79" si="8">IF(B68="","",IF(B68=0,"",(B68/B$6/$A$11)))</f>
        <v/>
      </c>
      <c r="D68" s="49"/>
      <c r="E68" s="50" t="str">
        <f t="shared" ref="E68:E79" si="9">IF(D68="","",IF(D68=0,"",(D68/D$6/$A$11)))</f>
        <v/>
      </c>
      <c r="F68" s="49"/>
      <c r="G68" s="50" t="str">
        <f t="shared" ref="G68:G79" si="10">IF(F68="","",IF(F68=0,"",(F68/F$6/$A$11)))</f>
        <v/>
      </c>
      <c r="H68" s="49"/>
      <c r="I68" s="50" t="str">
        <f t="shared" ref="I68:I79" si="11">IF(H68="","",IF(H68=0,"",(H68/H$6/$A$11)))</f>
        <v/>
      </c>
    </row>
    <row r="69" spans="1:9" s="9" customFormat="1" ht="31.2" customHeight="1" x14ac:dyDescent="0.25">
      <c r="A69" s="48" t="s">
        <v>35</v>
      </c>
      <c r="B69" s="49"/>
      <c r="C69" s="50" t="str">
        <f t="shared" si="8"/>
        <v/>
      </c>
      <c r="D69" s="49"/>
      <c r="E69" s="50" t="str">
        <f t="shared" si="9"/>
        <v/>
      </c>
      <c r="F69" s="49"/>
      <c r="G69" s="50" t="str">
        <f t="shared" si="10"/>
        <v/>
      </c>
      <c r="H69" s="49"/>
      <c r="I69" s="50" t="str">
        <f t="shared" si="11"/>
        <v/>
      </c>
    </row>
    <row r="70" spans="1:9" s="9" customFormat="1" ht="25.2" customHeight="1" x14ac:dyDescent="0.25">
      <c r="A70" s="66" t="s">
        <v>29</v>
      </c>
      <c r="B70" s="49"/>
      <c r="C70" s="50" t="str">
        <f t="shared" si="8"/>
        <v/>
      </c>
      <c r="D70" s="49"/>
      <c r="E70" s="50" t="str">
        <f t="shared" si="9"/>
        <v/>
      </c>
      <c r="F70" s="49"/>
      <c r="G70" s="50" t="str">
        <f t="shared" si="10"/>
        <v/>
      </c>
      <c r="H70" s="49"/>
      <c r="I70" s="50" t="str">
        <f t="shared" si="11"/>
        <v/>
      </c>
    </row>
    <row r="71" spans="1:9" s="9" customFormat="1" ht="25.2" customHeight="1" x14ac:dyDescent="0.25">
      <c r="A71" s="48" t="s">
        <v>30</v>
      </c>
      <c r="B71" s="49"/>
      <c r="C71" s="50" t="str">
        <f t="shared" si="8"/>
        <v/>
      </c>
      <c r="D71" s="51"/>
      <c r="E71" s="50" t="str">
        <f t="shared" si="9"/>
        <v/>
      </c>
      <c r="F71" s="51"/>
      <c r="G71" s="50" t="str">
        <f t="shared" si="10"/>
        <v/>
      </c>
      <c r="H71" s="51"/>
      <c r="I71" s="50" t="str">
        <f t="shared" si="11"/>
        <v/>
      </c>
    </row>
    <row r="72" spans="1:9" s="9" customFormat="1" ht="33" customHeight="1" x14ac:dyDescent="0.25">
      <c r="A72" s="56" t="s">
        <v>34</v>
      </c>
      <c r="B72" s="49"/>
      <c r="C72" s="50" t="str">
        <f t="shared" si="8"/>
        <v/>
      </c>
      <c r="D72" s="75"/>
      <c r="E72" s="50" t="str">
        <f t="shared" si="9"/>
        <v/>
      </c>
      <c r="F72" s="75"/>
      <c r="G72" s="50" t="str">
        <f t="shared" si="10"/>
        <v/>
      </c>
      <c r="H72" s="75"/>
      <c r="I72" s="50" t="str">
        <f t="shared" si="11"/>
        <v/>
      </c>
    </row>
    <row r="73" spans="1:9" s="9" customFormat="1" ht="34.200000000000003" customHeight="1" x14ac:dyDescent="0.25">
      <c r="A73" s="271" t="s">
        <v>346</v>
      </c>
      <c r="B73" s="49"/>
      <c r="C73" s="50" t="str">
        <f t="shared" si="8"/>
        <v/>
      </c>
      <c r="D73" s="75"/>
      <c r="E73" s="50" t="str">
        <f t="shared" si="9"/>
        <v/>
      </c>
      <c r="F73" s="75"/>
      <c r="G73" s="50" t="str">
        <f t="shared" si="10"/>
        <v/>
      </c>
      <c r="H73" s="75"/>
      <c r="I73" s="50" t="str">
        <f t="shared" si="11"/>
        <v/>
      </c>
    </row>
    <row r="74" spans="1:9" s="9" customFormat="1" ht="25.2" customHeight="1" x14ac:dyDescent="0.25">
      <c r="A74" s="45" t="s">
        <v>25</v>
      </c>
      <c r="B74" s="49"/>
      <c r="C74" s="50" t="str">
        <f t="shared" si="8"/>
        <v/>
      </c>
      <c r="D74" s="49"/>
      <c r="E74" s="50" t="str">
        <f t="shared" si="9"/>
        <v/>
      </c>
      <c r="F74" s="49"/>
      <c r="G74" s="50" t="str">
        <f t="shared" si="10"/>
        <v/>
      </c>
      <c r="H74" s="49"/>
      <c r="I74" s="50" t="str">
        <f t="shared" si="11"/>
        <v/>
      </c>
    </row>
    <row r="75" spans="1:9" s="9" customFormat="1" ht="15.6" customHeight="1" x14ac:dyDescent="0.25">
      <c r="A75" s="203"/>
      <c r="B75" s="75"/>
      <c r="C75" s="50" t="str">
        <f t="shared" si="8"/>
        <v/>
      </c>
      <c r="D75" s="75"/>
      <c r="E75" s="50" t="str">
        <f t="shared" si="9"/>
        <v/>
      </c>
      <c r="F75" s="75"/>
      <c r="G75" s="50" t="str">
        <f t="shared" si="10"/>
        <v/>
      </c>
      <c r="H75" s="75"/>
      <c r="I75" s="50" t="str">
        <f t="shared" si="11"/>
        <v/>
      </c>
    </row>
    <row r="76" spans="1:9" s="9" customFormat="1" ht="33.6" customHeight="1" thickBot="1" x14ac:dyDescent="0.3">
      <c r="A76" s="74" t="s">
        <v>117</v>
      </c>
      <c r="B76" s="62">
        <f>SUM(B68:B75)</f>
        <v>0</v>
      </c>
      <c r="C76" s="70" t="str">
        <f t="shared" si="8"/>
        <v/>
      </c>
      <c r="D76" s="62">
        <f>SUM(D68:D75)</f>
        <v>0</v>
      </c>
      <c r="E76" s="70" t="str">
        <f t="shared" si="9"/>
        <v/>
      </c>
      <c r="F76" s="69">
        <f>SUM(F68:F75)</f>
        <v>0</v>
      </c>
      <c r="G76" s="50" t="str">
        <f t="shared" si="10"/>
        <v/>
      </c>
      <c r="H76" s="69">
        <f>SUM(H68:H75)</f>
        <v>0</v>
      </c>
      <c r="I76" s="70" t="str">
        <f t="shared" si="11"/>
        <v/>
      </c>
    </row>
    <row r="77" spans="1:9" s="11" customFormat="1" ht="25.2" customHeight="1" thickTop="1" x14ac:dyDescent="0.25">
      <c r="A77" s="52" t="s">
        <v>188</v>
      </c>
      <c r="B77" s="132">
        <f>B66-B76</f>
        <v>0</v>
      </c>
      <c r="C77" s="38" t="str">
        <f t="shared" si="8"/>
        <v/>
      </c>
      <c r="D77" s="132">
        <f>D66-D76</f>
        <v>0</v>
      </c>
      <c r="E77" s="38" t="str">
        <f t="shared" si="9"/>
        <v/>
      </c>
      <c r="F77" s="132">
        <f>F66-F76</f>
        <v>0</v>
      </c>
      <c r="G77" s="232" t="str">
        <f t="shared" si="10"/>
        <v/>
      </c>
      <c r="H77" s="132">
        <f>H66-H76</f>
        <v>0</v>
      </c>
      <c r="I77" s="38" t="str">
        <f t="shared" si="11"/>
        <v/>
      </c>
    </row>
    <row r="78" spans="1:9" s="9" customFormat="1" ht="35.4" customHeight="1" x14ac:dyDescent="0.25">
      <c r="A78" s="136" t="s">
        <v>189</v>
      </c>
      <c r="B78" s="49"/>
      <c r="C78" s="50" t="str">
        <f t="shared" si="8"/>
        <v/>
      </c>
      <c r="D78" s="49"/>
      <c r="E78" s="50" t="str">
        <f t="shared" si="9"/>
        <v/>
      </c>
      <c r="F78" s="49"/>
      <c r="G78" s="50" t="str">
        <f t="shared" si="10"/>
        <v/>
      </c>
      <c r="H78" s="49"/>
      <c r="I78" s="50" t="str">
        <f t="shared" si="11"/>
        <v/>
      </c>
    </row>
    <row r="79" spans="1:9" s="9" customFormat="1" ht="35.4" customHeight="1" x14ac:dyDescent="0.25">
      <c r="A79" s="136" t="s">
        <v>190</v>
      </c>
      <c r="B79" s="133">
        <f>B77+B78</f>
        <v>0</v>
      </c>
      <c r="C79" s="40" t="str">
        <f t="shared" si="8"/>
        <v/>
      </c>
      <c r="D79" s="133">
        <f>D77+D78</f>
        <v>0</v>
      </c>
      <c r="E79" s="40" t="str">
        <f t="shared" si="9"/>
        <v/>
      </c>
      <c r="F79" s="133">
        <f>F77+F78</f>
        <v>0</v>
      </c>
      <c r="G79" s="40" t="str">
        <f t="shared" si="10"/>
        <v/>
      </c>
      <c r="H79" s="133">
        <f>H77+H78</f>
        <v>0</v>
      </c>
      <c r="I79" s="40" t="str">
        <f t="shared" si="11"/>
        <v/>
      </c>
    </row>
    <row r="80" spans="1:9" s="9" customFormat="1" ht="56.4" customHeight="1" thickBot="1" x14ac:dyDescent="0.35">
      <c r="A80" s="71" t="s">
        <v>44</v>
      </c>
      <c r="B80" s="44"/>
      <c r="C80" s="72"/>
      <c r="D80" s="44"/>
      <c r="E80" s="72"/>
      <c r="F80" s="44"/>
      <c r="G80" s="72"/>
      <c r="H80" s="44"/>
      <c r="I80" s="72"/>
    </row>
    <row r="81" spans="1:9" s="12" customFormat="1" ht="31.95" customHeight="1" thickTop="1" x14ac:dyDescent="0.25">
      <c r="A81" s="63" t="s">
        <v>22</v>
      </c>
      <c r="B81" s="37"/>
      <c r="C81" s="60"/>
      <c r="D81" s="37"/>
      <c r="E81" s="60"/>
      <c r="F81" s="37"/>
      <c r="G81" s="60"/>
      <c r="H81" s="37"/>
      <c r="I81" s="60"/>
    </row>
    <row r="82" spans="1:9" s="9" customFormat="1" ht="34.200000000000003" customHeight="1" x14ac:dyDescent="0.25">
      <c r="A82" s="141" t="s">
        <v>191</v>
      </c>
      <c r="B82" s="49"/>
      <c r="C82" s="50" t="str">
        <f>IF(B82="","",IF(B82=0,"",(B82/B$6/$A$11)))</f>
        <v/>
      </c>
      <c r="D82" s="49"/>
      <c r="E82" s="40" t="str">
        <f>IF(D82="","",IF(D82=0,"",(D82/D$6/$A$11)))</f>
        <v/>
      </c>
      <c r="F82" s="49"/>
      <c r="G82" s="50" t="str">
        <f>IF(F82="","",IF(F82=0,"",(F82/F$6/$A$11)))</f>
        <v/>
      </c>
      <c r="H82" s="49"/>
      <c r="I82" s="50" t="str">
        <f>IF(H82="","",IF(H82=0,"",(H82/H$6/$A$11)))</f>
        <v/>
      </c>
    </row>
    <row r="83" spans="1:9" s="9" customFormat="1" ht="36.450000000000003" customHeight="1" x14ac:dyDescent="0.25">
      <c r="A83" s="145" t="s">
        <v>27</v>
      </c>
      <c r="B83" s="75"/>
      <c r="C83" s="50" t="str">
        <f>IF(B83="","",IF(B83=0,"",(B83/B$6/$A$11)))</f>
        <v/>
      </c>
      <c r="D83" s="67"/>
      <c r="E83" s="50" t="str">
        <f>IF(D83="","",IF(D83=0,"",(D83/D$6/$A$11)))</f>
        <v/>
      </c>
      <c r="F83" s="67"/>
      <c r="G83" s="50" t="str">
        <f>IF(F83="","",IF(F83=0,"",(F83/F$6/$A$11)))</f>
        <v/>
      </c>
      <c r="H83" s="67"/>
      <c r="I83" s="50" t="str">
        <f>IF(H83="","",IF(H83=0,"",(H83/H$6/$A$11)))</f>
        <v/>
      </c>
    </row>
    <row r="84" spans="1:9" s="9" customFormat="1" ht="25.2" customHeight="1" x14ac:dyDescent="0.25">
      <c r="A84" s="135" t="s">
        <v>116</v>
      </c>
      <c r="B84" s="64">
        <f>SUM(B82:B83)</f>
        <v>0</v>
      </c>
      <c r="C84" s="40" t="str">
        <f>IF(B84="","",IF(B84=0,"",(B84/B$6/$A$11)))</f>
        <v/>
      </c>
      <c r="D84" s="64">
        <f>SUM(D82:D83)</f>
        <v>0</v>
      </c>
      <c r="E84" s="40" t="str">
        <f>IF(D84="","",IF(D84=0,"",(D84/D$6/$A$11)))</f>
        <v/>
      </c>
      <c r="F84" s="64">
        <f>SUM(F82:F83)</f>
        <v>0</v>
      </c>
      <c r="G84" s="40" t="str">
        <f>IF(F84="","",IF(F84=0,"",(F84/F$6/$A$11)))</f>
        <v/>
      </c>
      <c r="H84" s="64">
        <f>SUM(H82:H83)</f>
        <v>0</v>
      </c>
      <c r="I84" s="40" t="str">
        <f>IF(H84="","",IF(H84=0,"",(H84/H$6/$A$11)))</f>
        <v/>
      </c>
    </row>
    <row r="85" spans="1:9" s="9" customFormat="1" ht="32.4" customHeight="1" x14ac:dyDescent="0.25">
      <c r="A85" s="63" t="s">
        <v>23</v>
      </c>
      <c r="B85"/>
      <c r="C85"/>
      <c r="D85"/>
      <c r="E85"/>
      <c r="F85"/>
      <c r="G85"/>
      <c r="H85"/>
      <c r="I85"/>
    </row>
    <row r="86" spans="1:9" s="9" customFormat="1" ht="33" customHeight="1" x14ac:dyDescent="0.25">
      <c r="A86" s="146" t="s">
        <v>192</v>
      </c>
      <c r="B86" s="10"/>
      <c r="C86" s="50" t="str">
        <f t="shared" ref="C86:C94" si="12">IF(B86="","",IF(B86=0,"",(B86/B$6/$A$11)))</f>
        <v/>
      </c>
      <c r="D86" s="10"/>
      <c r="E86" s="50" t="str">
        <f t="shared" ref="E86:E94" si="13">IF(D86="","",IF(D86=0,"",(D86/D$6/$A$11)))</f>
        <v/>
      </c>
      <c r="F86" s="10"/>
      <c r="G86" s="50" t="str">
        <f t="shared" ref="G86:G94" si="14">IF(F86="","",IF(F86=0,"",(F86/F$6/$A$11)))</f>
        <v/>
      </c>
      <c r="H86" s="10"/>
      <c r="I86" s="50" t="str">
        <f t="shared" ref="I86:I94" si="15">IF(H86="","",IF(H86=0,"",(H86/H$6/$A$11)))</f>
        <v/>
      </c>
    </row>
    <row r="87" spans="1:9" s="9" customFormat="1" ht="33" customHeight="1" x14ac:dyDescent="0.25">
      <c r="A87" s="146" t="s">
        <v>193</v>
      </c>
      <c r="B87" s="10"/>
      <c r="C87" s="50" t="str">
        <f t="shared" si="12"/>
        <v/>
      </c>
      <c r="D87" s="49"/>
      <c r="E87" s="50" t="str">
        <f t="shared" si="13"/>
        <v/>
      </c>
      <c r="F87" s="49"/>
      <c r="G87" s="50" t="str">
        <f t="shared" si="14"/>
        <v/>
      </c>
      <c r="H87" s="49"/>
      <c r="I87" s="50" t="str">
        <f t="shared" si="15"/>
        <v/>
      </c>
    </row>
    <row r="88" spans="1:9" s="9" customFormat="1" ht="33" customHeight="1" x14ac:dyDescent="0.25">
      <c r="A88" s="148" t="s">
        <v>351</v>
      </c>
      <c r="B88" s="10"/>
      <c r="C88" s="50" t="str">
        <f t="shared" si="12"/>
        <v/>
      </c>
      <c r="D88" s="10"/>
      <c r="E88" s="50" t="str">
        <f t="shared" si="13"/>
        <v/>
      </c>
      <c r="F88" s="10"/>
      <c r="G88" s="50" t="str">
        <f t="shared" si="14"/>
        <v/>
      </c>
      <c r="H88" s="10"/>
      <c r="I88" s="50" t="str">
        <f t="shared" si="15"/>
        <v/>
      </c>
    </row>
    <row r="89" spans="1:9" s="9" customFormat="1" ht="33" customHeight="1" x14ac:dyDescent="0.25">
      <c r="A89" s="149" t="s">
        <v>194</v>
      </c>
      <c r="B89" s="10"/>
      <c r="C89" s="50" t="str">
        <f t="shared" si="12"/>
        <v/>
      </c>
      <c r="D89" s="150"/>
      <c r="E89" s="50" t="str">
        <f t="shared" si="13"/>
        <v/>
      </c>
      <c r="F89" s="150"/>
      <c r="G89" s="50" t="str">
        <f t="shared" si="14"/>
        <v/>
      </c>
      <c r="H89" s="150"/>
      <c r="I89" s="50" t="str">
        <f t="shared" si="15"/>
        <v/>
      </c>
    </row>
    <row r="90" spans="1:9" s="9" customFormat="1" ht="11.4" customHeight="1" x14ac:dyDescent="0.25">
      <c r="A90" s="151"/>
      <c r="B90" s="75"/>
      <c r="C90" s="50" t="str">
        <f t="shared" si="12"/>
        <v/>
      </c>
      <c r="D90" s="75"/>
      <c r="E90" s="50" t="str">
        <f t="shared" si="13"/>
        <v/>
      </c>
      <c r="F90" s="75"/>
      <c r="G90" s="50" t="str">
        <f t="shared" si="14"/>
        <v/>
      </c>
      <c r="H90" s="75"/>
      <c r="I90" s="50" t="str">
        <f t="shared" si="15"/>
        <v/>
      </c>
    </row>
    <row r="91" spans="1:9" s="9" customFormat="1" ht="25.2" customHeight="1" thickBot="1" x14ac:dyDescent="0.3">
      <c r="A91" s="74" t="s">
        <v>127</v>
      </c>
      <c r="B91" s="62">
        <f>SUM(B86:B90)</f>
        <v>0</v>
      </c>
      <c r="C91" s="70" t="str">
        <f t="shared" si="12"/>
        <v/>
      </c>
      <c r="D91" s="62">
        <f>SUM(D86:D90)</f>
        <v>0</v>
      </c>
      <c r="E91" s="70" t="str">
        <f t="shared" si="13"/>
        <v/>
      </c>
      <c r="F91" s="69">
        <f>SUM(F86:F90)</f>
        <v>0</v>
      </c>
      <c r="G91" s="50" t="str">
        <f t="shared" si="14"/>
        <v/>
      </c>
      <c r="H91" s="69">
        <f>SUM(H86:H90)</f>
        <v>0</v>
      </c>
      <c r="I91" s="70" t="str">
        <f t="shared" si="15"/>
        <v/>
      </c>
    </row>
    <row r="92" spans="1:9" s="9" customFormat="1" ht="32.4" customHeight="1" thickTop="1" x14ac:dyDescent="0.25">
      <c r="A92" s="152" t="s">
        <v>76</v>
      </c>
      <c r="B92" s="134">
        <f>B84-B91</f>
        <v>0</v>
      </c>
      <c r="C92" s="38" t="str">
        <f t="shared" si="12"/>
        <v/>
      </c>
      <c r="D92" s="134">
        <f>D84-D91</f>
        <v>0</v>
      </c>
      <c r="E92" s="38" t="str">
        <f t="shared" si="13"/>
        <v/>
      </c>
      <c r="F92" s="134">
        <f>F84-F91</f>
        <v>0</v>
      </c>
      <c r="G92" s="232" t="str">
        <f t="shared" si="14"/>
        <v/>
      </c>
      <c r="H92" s="134">
        <f>H84-H91</f>
        <v>0</v>
      </c>
      <c r="I92" s="38" t="str">
        <f t="shared" si="15"/>
        <v/>
      </c>
    </row>
    <row r="93" spans="1:9" s="9" customFormat="1" ht="36" customHeight="1" x14ac:dyDescent="0.25">
      <c r="A93" s="153" t="s">
        <v>345</v>
      </c>
      <c r="B93" s="49"/>
      <c r="C93" s="50" t="str">
        <f t="shared" si="12"/>
        <v/>
      </c>
      <c r="D93" s="49"/>
      <c r="E93" s="50" t="str">
        <f t="shared" si="13"/>
        <v/>
      </c>
      <c r="F93" s="49"/>
      <c r="G93" s="50" t="str">
        <f t="shared" si="14"/>
        <v/>
      </c>
      <c r="H93" s="49"/>
      <c r="I93" s="50" t="str">
        <f t="shared" si="15"/>
        <v/>
      </c>
    </row>
    <row r="94" spans="1:9" s="9" customFormat="1" ht="51.6" customHeight="1" x14ac:dyDescent="0.25">
      <c r="A94" s="154" t="s">
        <v>195</v>
      </c>
      <c r="B94" s="133">
        <f>B92+B93</f>
        <v>0</v>
      </c>
      <c r="C94" s="40" t="str">
        <f t="shared" si="12"/>
        <v/>
      </c>
      <c r="D94" s="133">
        <f>D92+D93</f>
        <v>0</v>
      </c>
      <c r="E94" s="50" t="str">
        <f t="shared" si="13"/>
        <v/>
      </c>
      <c r="F94" s="133">
        <f>F92+F93</f>
        <v>0</v>
      </c>
      <c r="G94" s="50" t="str">
        <f t="shared" si="14"/>
        <v/>
      </c>
      <c r="H94" s="133">
        <f>H92+H93</f>
        <v>0</v>
      </c>
      <c r="I94" s="50" t="str">
        <f t="shared" si="15"/>
        <v/>
      </c>
    </row>
    <row r="95" spans="1:9" s="9" customFormat="1" ht="78" customHeight="1" thickBot="1" x14ac:dyDescent="0.35">
      <c r="A95" s="196" t="s">
        <v>109</v>
      </c>
      <c r="B95" s="197"/>
      <c r="C95" s="197"/>
      <c r="D95" s="197"/>
      <c r="E95" s="192"/>
      <c r="F95" s="197"/>
      <c r="G95" s="192"/>
      <c r="H95" s="197"/>
      <c r="I95" s="192"/>
    </row>
    <row r="96" spans="1:9" s="9" customFormat="1" ht="38.4" customHeight="1" thickTop="1" x14ac:dyDescent="0.25">
      <c r="A96" s="139" t="s">
        <v>106</v>
      </c>
      <c r="B96" s="140"/>
      <c r="C96" s="60"/>
      <c r="D96" s="140"/>
      <c r="E96" s="233"/>
      <c r="F96" s="140"/>
      <c r="G96" s="233"/>
      <c r="H96" s="140"/>
      <c r="I96" s="60"/>
    </row>
    <row r="97" spans="1:9" s="431" customFormat="1" ht="45.6" customHeight="1" x14ac:dyDescent="0.25">
      <c r="A97" s="141" t="s">
        <v>381</v>
      </c>
      <c r="B97" s="75"/>
      <c r="C97" s="76"/>
      <c r="D97" s="75"/>
      <c r="E97" s="76"/>
      <c r="F97" s="75"/>
      <c r="G97" s="76"/>
      <c r="H97" s="75"/>
      <c r="I97" s="76"/>
    </row>
    <row r="98" spans="1:9" s="13" customFormat="1" ht="37.200000000000003" customHeight="1" x14ac:dyDescent="0.25">
      <c r="A98" s="48" t="s">
        <v>107</v>
      </c>
      <c r="B98" s="75"/>
      <c r="C98" s="76"/>
      <c r="D98" s="75"/>
      <c r="E98" s="76"/>
      <c r="F98" s="75"/>
      <c r="G98" s="76"/>
      <c r="H98" s="75"/>
      <c r="I98" s="76"/>
    </row>
    <row r="99" spans="1:9" s="13" customFormat="1" ht="36.6" customHeight="1" x14ac:dyDescent="0.25">
      <c r="A99" s="48" t="s">
        <v>108</v>
      </c>
      <c r="B99" s="77"/>
      <c r="C99" s="78"/>
      <c r="D99" s="77"/>
      <c r="E99" s="76"/>
      <c r="F99" s="77"/>
      <c r="G99" s="76"/>
      <c r="H99" s="77"/>
      <c r="I99" s="76"/>
    </row>
    <row r="100" spans="1:9" s="13" customFormat="1" ht="36.6" customHeight="1" x14ac:dyDescent="0.25">
      <c r="A100" s="48" t="s">
        <v>354</v>
      </c>
      <c r="B100" s="77"/>
      <c r="C100" s="78"/>
      <c r="D100" s="77"/>
      <c r="E100" s="76"/>
      <c r="F100" s="77"/>
      <c r="G100" s="76"/>
      <c r="H100" s="77"/>
      <c r="I100" s="76"/>
    </row>
    <row r="101" spans="1:9" s="13" customFormat="1" ht="49.95" customHeight="1" x14ac:dyDescent="0.25">
      <c r="A101" s="204" t="s">
        <v>196</v>
      </c>
      <c r="B101" s="75"/>
      <c r="C101" s="78"/>
      <c r="D101" s="75"/>
      <c r="E101" s="76"/>
      <c r="F101" s="75"/>
      <c r="G101" s="76"/>
      <c r="H101" s="75"/>
      <c r="I101" s="76"/>
    </row>
    <row r="102" spans="1:9" s="13" customFormat="1" ht="49.95" customHeight="1" thickBot="1" x14ac:dyDescent="0.3">
      <c r="A102" s="432" t="s">
        <v>430</v>
      </c>
      <c r="B102" s="79"/>
      <c r="C102" s="76"/>
      <c r="D102" s="79"/>
      <c r="E102" s="76"/>
      <c r="F102" s="79"/>
      <c r="G102" s="76"/>
      <c r="H102" s="79"/>
      <c r="I102" s="76"/>
    </row>
    <row r="103" spans="1:9" s="13" customFormat="1" ht="46.2" customHeight="1" thickTop="1" x14ac:dyDescent="0.25">
      <c r="A103" s="155" t="s">
        <v>197</v>
      </c>
      <c r="B103" s="132">
        <f>SUM(B96:B102)</f>
        <v>0</v>
      </c>
      <c r="C103" s="78"/>
      <c r="D103" s="132">
        <f>SUM(D96:D102)</f>
        <v>0</v>
      </c>
      <c r="E103" s="60"/>
      <c r="F103" s="132">
        <f>SUM(F96:F102)</f>
        <v>0</v>
      </c>
      <c r="G103" s="60"/>
      <c r="H103" s="132">
        <f>SUM(H96:H102)</f>
        <v>0</v>
      </c>
      <c r="I103" s="60"/>
    </row>
    <row r="104" spans="1:9" s="13" customFormat="1" ht="67.95" customHeight="1" thickBot="1" x14ac:dyDescent="0.35">
      <c r="A104" s="71" t="s">
        <v>267</v>
      </c>
      <c r="B104" s="194"/>
      <c r="C104" s="195"/>
      <c r="D104" s="194"/>
      <c r="E104" s="72"/>
      <c r="F104" s="194"/>
      <c r="G104" s="72"/>
      <c r="H104" s="194"/>
      <c r="I104" s="72"/>
    </row>
    <row r="105" spans="1:9" s="15" customFormat="1" ht="46.95" customHeight="1" thickTop="1" x14ac:dyDescent="0.25">
      <c r="A105" s="193" t="s">
        <v>198</v>
      </c>
      <c r="B105" s="164">
        <f>B62</f>
        <v>0</v>
      </c>
      <c r="C105" s="50" t="str">
        <f t="shared" ref="C105:C110" si="16">IF(B105="","",IF(B105=0,"",(B105/B$6/$A$11)))</f>
        <v/>
      </c>
      <c r="D105" s="164">
        <f>D62</f>
        <v>0</v>
      </c>
      <c r="E105" s="50" t="str">
        <f t="shared" ref="E105:E110" si="17">IF(D105="","",IF(D105=0,"",(D105/D$6/$A$11)))</f>
        <v/>
      </c>
      <c r="F105" s="164">
        <f>F62</f>
        <v>0</v>
      </c>
      <c r="G105" s="50" t="str">
        <f t="shared" ref="G105:G110" si="18">IF(F105="","",IF(F105=0,"",(F105/F$6/$A$11)))</f>
        <v/>
      </c>
      <c r="H105" s="164">
        <f>H62</f>
        <v>0</v>
      </c>
      <c r="I105" s="50" t="str">
        <f t="shared" ref="I105:I110" si="19">IF(H105="","",IF(H105=0,"",(H105/H$6/$A$11)))</f>
        <v/>
      </c>
    </row>
    <row r="106" spans="1:9" s="16" customFormat="1" ht="46.95" customHeight="1" thickBot="1" x14ac:dyDescent="0.3">
      <c r="A106" s="158" t="s">
        <v>199</v>
      </c>
      <c r="B106" s="147">
        <f>B79</f>
        <v>0</v>
      </c>
      <c r="C106" s="70" t="str">
        <f t="shared" si="16"/>
        <v/>
      </c>
      <c r="D106" s="147">
        <f>D79</f>
        <v>0</v>
      </c>
      <c r="E106" s="70" t="str">
        <f t="shared" si="17"/>
        <v/>
      </c>
      <c r="F106" s="147">
        <f>F79</f>
        <v>0</v>
      </c>
      <c r="G106" s="50" t="str">
        <f t="shared" si="18"/>
        <v/>
      </c>
      <c r="H106" s="147">
        <f>H79</f>
        <v>0</v>
      </c>
      <c r="I106" s="50" t="str">
        <f t="shared" si="19"/>
        <v/>
      </c>
    </row>
    <row r="107" spans="1:9" s="9" customFormat="1" ht="46.95" customHeight="1" thickTop="1" x14ac:dyDescent="0.25">
      <c r="A107" s="160" t="s">
        <v>332</v>
      </c>
      <c r="B107" s="161">
        <f>SUM(B105:B106)</f>
        <v>0</v>
      </c>
      <c r="C107" s="38" t="str">
        <f t="shared" si="16"/>
        <v/>
      </c>
      <c r="D107" s="161">
        <f>SUM(D105:D106)</f>
        <v>0</v>
      </c>
      <c r="E107" s="38" t="str">
        <f t="shared" si="17"/>
        <v/>
      </c>
      <c r="F107" s="161">
        <f>SUM(F105:F106)</f>
        <v>0</v>
      </c>
      <c r="G107" s="50" t="str">
        <f t="shared" si="18"/>
        <v/>
      </c>
      <c r="H107" s="161">
        <f>SUM(H105:H106)</f>
        <v>0</v>
      </c>
      <c r="I107" s="50" t="str">
        <f t="shared" si="19"/>
        <v/>
      </c>
    </row>
    <row r="108" spans="1:9" s="9" customFormat="1" ht="46.95" customHeight="1" x14ac:dyDescent="0.25">
      <c r="A108" s="156" t="s">
        <v>200</v>
      </c>
      <c r="B108" s="157">
        <f>B94</f>
        <v>0</v>
      </c>
      <c r="C108" s="50" t="str">
        <f t="shared" si="16"/>
        <v/>
      </c>
      <c r="D108" s="157">
        <f>D94</f>
        <v>0</v>
      </c>
      <c r="E108" s="50" t="str">
        <f t="shared" si="17"/>
        <v/>
      </c>
      <c r="F108" s="157">
        <f>F94</f>
        <v>0</v>
      </c>
      <c r="G108" s="50" t="str">
        <f t="shared" si="18"/>
        <v/>
      </c>
      <c r="H108" s="157">
        <f>H94</f>
        <v>0</v>
      </c>
      <c r="I108" s="50" t="str">
        <f t="shared" si="19"/>
        <v/>
      </c>
    </row>
    <row r="109" spans="1:9" s="9" customFormat="1" ht="46.95" customHeight="1" thickBot="1" x14ac:dyDescent="0.3">
      <c r="A109" s="162" t="s">
        <v>201</v>
      </c>
      <c r="B109" s="159">
        <f>B103</f>
        <v>0</v>
      </c>
      <c r="C109" s="70" t="str">
        <f t="shared" si="16"/>
        <v/>
      </c>
      <c r="D109" s="159">
        <f>D103</f>
        <v>0</v>
      </c>
      <c r="E109" s="70" t="str">
        <f t="shared" si="17"/>
        <v/>
      </c>
      <c r="F109" s="159">
        <f>F103</f>
        <v>0</v>
      </c>
      <c r="G109" s="50" t="str">
        <f t="shared" si="18"/>
        <v/>
      </c>
      <c r="H109" s="159">
        <f>H103</f>
        <v>0</v>
      </c>
      <c r="I109" s="70" t="str">
        <f t="shared" si="19"/>
        <v/>
      </c>
    </row>
    <row r="110" spans="1:9" s="9" customFormat="1" ht="46.95" customHeight="1" thickTop="1" x14ac:dyDescent="0.25">
      <c r="A110" s="160" t="s">
        <v>202</v>
      </c>
      <c r="B110" s="163">
        <f>B107+B108+B109</f>
        <v>0</v>
      </c>
      <c r="C110" s="47" t="str">
        <f t="shared" si="16"/>
        <v/>
      </c>
      <c r="D110" s="163">
        <f>D107+D108+D109</f>
        <v>0</v>
      </c>
      <c r="E110" s="47" t="str">
        <f t="shared" si="17"/>
        <v/>
      </c>
      <c r="F110" s="163">
        <f>F107+F108+F109</f>
        <v>0</v>
      </c>
      <c r="G110" s="232" t="str">
        <f t="shared" si="18"/>
        <v/>
      </c>
      <c r="H110" s="163">
        <f>H107+H108+H109</f>
        <v>0</v>
      </c>
      <c r="I110" s="232" t="str">
        <f t="shared" si="19"/>
        <v/>
      </c>
    </row>
    <row r="111" spans="1:9" s="14" customFormat="1" ht="79.2" customHeight="1" x14ac:dyDescent="0.4">
      <c r="A111" s="165" t="s">
        <v>130</v>
      </c>
      <c r="B111" s="121"/>
      <c r="C111" s="166"/>
      <c r="D111" s="121"/>
      <c r="E111" s="166"/>
      <c r="F111" s="121"/>
      <c r="G111" s="166"/>
      <c r="H111" s="121"/>
      <c r="I111" s="166"/>
    </row>
    <row r="112" spans="1:9" s="9" customFormat="1" ht="42" customHeight="1" x14ac:dyDescent="0.3">
      <c r="A112" s="167" t="s">
        <v>101</v>
      </c>
      <c r="B112" s="80"/>
      <c r="C112" s="81"/>
      <c r="D112" s="80"/>
      <c r="E112" s="81"/>
      <c r="F112" s="80"/>
      <c r="G112" s="81"/>
      <c r="H112" s="80"/>
      <c r="I112" s="81"/>
    </row>
    <row r="113" spans="1:9" s="9" customFormat="1" ht="40.950000000000003" customHeight="1" x14ac:dyDescent="0.25">
      <c r="A113" s="17" t="s">
        <v>432</v>
      </c>
      <c r="B113" s="112" t="s">
        <v>41</v>
      </c>
      <c r="C113" s="81"/>
      <c r="D113" s="112" t="s">
        <v>41</v>
      </c>
      <c r="E113" s="81"/>
      <c r="F113" s="112" t="s">
        <v>41</v>
      </c>
      <c r="G113" s="81"/>
      <c r="H113" s="112" t="s">
        <v>41</v>
      </c>
      <c r="I113" s="81"/>
    </row>
    <row r="114" spans="1:9" s="11" customFormat="1" ht="25.95" customHeight="1" x14ac:dyDescent="0.25">
      <c r="A114" s="168" t="s">
        <v>24</v>
      </c>
      <c r="B114" s="49"/>
      <c r="C114" s="81"/>
      <c r="D114" s="49"/>
      <c r="E114" s="81"/>
      <c r="F114" s="49"/>
      <c r="G114" s="81"/>
      <c r="H114" s="49"/>
      <c r="I114" s="81"/>
    </row>
    <row r="115" spans="1:9" s="16" customFormat="1" ht="22.95" customHeight="1" x14ac:dyDescent="0.25">
      <c r="A115" s="168" t="s">
        <v>203</v>
      </c>
      <c r="B115" s="49"/>
      <c r="C115" s="81"/>
      <c r="D115" s="49"/>
      <c r="E115" s="81"/>
      <c r="F115" s="49"/>
      <c r="G115" s="81"/>
      <c r="H115" s="49"/>
      <c r="I115" s="81"/>
    </row>
    <row r="116" spans="1:9" s="6" customFormat="1" ht="31.95" customHeight="1" x14ac:dyDescent="0.25">
      <c r="A116" s="168" t="s">
        <v>91</v>
      </c>
      <c r="B116" s="49"/>
      <c r="C116" s="81"/>
      <c r="D116" s="49"/>
      <c r="E116" s="81"/>
      <c r="F116" s="49"/>
      <c r="G116" s="81"/>
      <c r="H116" s="49"/>
      <c r="I116" s="81"/>
    </row>
    <row r="117" spans="1:9" s="9" customFormat="1" ht="31.95" customHeight="1" x14ac:dyDescent="0.25">
      <c r="A117" s="18" t="s">
        <v>92</v>
      </c>
      <c r="B117" s="49"/>
      <c r="C117" s="81"/>
      <c r="D117" s="49"/>
      <c r="E117" s="81"/>
      <c r="F117" s="49"/>
      <c r="G117" s="81"/>
      <c r="H117" s="49"/>
      <c r="I117" s="81"/>
    </row>
    <row r="118" spans="1:9" s="9" customFormat="1" ht="30" customHeight="1" x14ac:dyDescent="0.25">
      <c r="A118" s="261" t="s">
        <v>185</v>
      </c>
      <c r="B118" s="49"/>
      <c r="C118" s="81"/>
      <c r="D118" s="49"/>
      <c r="E118" s="81"/>
      <c r="F118" s="49"/>
      <c r="G118" s="81"/>
      <c r="H118" s="49"/>
      <c r="I118" s="81"/>
    </row>
    <row r="119" spans="1:9" s="9" customFormat="1" ht="33" customHeight="1" thickBot="1" x14ac:dyDescent="0.3">
      <c r="A119" s="262" t="s">
        <v>97</v>
      </c>
      <c r="B119" s="84"/>
      <c r="C119" s="81"/>
      <c r="D119" s="84"/>
      <c r="E119" s="81"/>
      <c r="F119" s="84"/>
      <c r="G119" s="81"/>
      <c r="H119" s="84"/>
      <c r="I119" s="81"/>
    </row>
    <row r="120" spans="1:9" s="16" customFormat="1" ht="28.2" customHeight="1" thickTop="1" x14ac:dyDescent="0.25">
      <c r="A120" s="170" t="s">
        <v>36</v>
      </c>
      <c r="B120" s="85">
        <f>SUM(B114:B119)</f>
        <v>0</v>
      </c>
      <c r="C120" s="81"/>
      <c r="D120" s="85">
        <f>SUM(D114:D119)</f>
        <v>0</v>
      </c>
      <c r="E120" s="81"/>
      <c r="F120" s="85">
        <f>SUM(F114:F119)</f>
        <v>0</v>
      </c>
      <c r="G120" s="81"/>
      <c r="H120" s="85">
        <f>SUM(H114:H119)</f>
        <v>0</v>
      </c>
      <c r="I120" s="81"/>
    </row>
    <row r="121" spans="1:9" s="6" customFormat="1" ht="32.4" customHeight="1" x14ac:dyDescent="0.25">
      <c r="A121" s="264" t="s">
        <v>37</v>
      </c>
      <c r="B121" s="49"/>
      <c r="C121" s="81"/>
      <c r="D121" s="49"/>
      <c r="E121" s="81"/>
      <c r="F121" s="49"/>
      <c r="G121" s="81"/>
      <c r="H121" s="49"/>
      <c r="I121" s="81"/>
    </row>
    <row r="122" spans="1:9" s="9" customFormat="1" ht="24" customHeight="1" x14ac:dyDescent="0.25">
      <c r="A122" s="263" t="s">
        <v>39</v>
      </c>
      <c r="B122" s="85">
        <f>SUM(B120:B121)</f>
        <v>0</v>
      </c>
      <c r="C122" s="81"/>
      <c r="D122" s="85">
        <f>SUM(D120:D121)</f>
        <v>0</v>
      </c>
      <c r="E122" s="81"/>
      <c r="F122" s="85">
        <f>SUM(F120:F121)</f>
        <v>0</v>
      </c>
      <c r="G122" s="81"/>
      <c r="H122" s="85">
        <f>SUM(H120:H121)</f>
        <v>0</v>
      </c>
      <c r="I122" s="81"/>
    </row>
    <row r="123" spans="1:9" s="9" customFormat="1" ht="52.95" customHeight="1" x14ac:dyDescent="0.3">
      <c r="A123" s="167" t="s">
        <v>222</v>
      </c>
      <c r="B123" s="80"/>
      <c r="C123" s="81"/>
      <c r="D123" s="80"/>
      <c r="E123" s="81"/>
      <c r="F123" s="80"/>
      <c r="G123" s="81"/>
      <c r="H123" s="80"/>
      <c r="I123" s="81"/>
    </row>
    <row r="124" spans="1:9" s="16" customFormat="1" ht="24" customHeight="1" x14ac:dyDescent="0.25">
      <c r="A124" s="168" t="s">
        <v>20</v>
      </c>
      <c r="B124" s="49"/>
      <c r="C124" s="81"/>
      <c r="D124" s="49"/>
      <c r="E124" s="81"/>
      <c r="F124" s="49"/>
      <c r="G124" s="81"/>
      <c r="H124" s="49"/>
      <c r="I124" s="81"/>
    </row>
    <row r="125" spans="1:9" s="6" customFormat="1" ht="32.4" customHeight="1" x14ac:dyDescent="0.25">
      <c r="A125" s="168" t="s">
        <v>96</v>
      </c>
      <c r="B125" s="49"/>
      <c r="C125" s="81"/>
      <c r="D125" s="49"/>
      <c r="E125" s="81"/>
      <c r="F125" s="49"/>
      <c r="G125" s="81"/>
      <c r="H125" s="49"/>
      <c r="I125" s="81"/>
    </row>
    <row r="126" spans="1:9" s="9" customFormat="1" ht="32.4" customHeight="1" x14ac:dyDescent="0.25">
      <c r="A126" s="82" t="s">
        <v>93</v>
      </c>
      <c r="B126" s="49"/>
      <c r="C126" s="81"/>
      <c r="D126" s="49"/>
      <c r="E126" s="81"/>
      <c r="F126" s="49"/>
      <c r="G126" s="81"/>
      <c r="H126" s="49"/>
      <c r="I126" s="81"/>
    </row>
    <row r="127" spans="1:9" s="9" customFormat="1" ht="35.4" customHeight="1" x14ac:dyDescent="0.25">
      <c r="A127" s="83" t="s">
        <v>204</v>
      </c>
      <c r="B127" s="49"/>
      <c r="C127" s="81"/>
      <c r="D127" s="46"/>
      <c r="E127" s="81"/>
      <c r="F127" s="46"/>
      <c r="G127" s="81"/>
      <c r="H127" s="46"/>
      <c r="I127" s="81"/>
    </row>
    <row r="128" spans="1:9" s="9" customFormat="1" ht="35.4" customHeight="1" x14ac:dyDescent="0.25">
      <c r="A128" s="261" t="s">
        <v>185</v>
      </c>
      <c r="B128" s="49"/>
      <c r="C128" s="81"/>
      <c r="D128" s="46"/>
      <c r="E128" s="81"/>
      <c r="F128" s="46"/>
      <c r="G128" s="81"/>
      <c r="H128" s="46"/>
      <c r="I128" s="81"/>
    </row>
    <row r="129" spans="1:9" ht="37.200000000000003" customHeight="1" thickBot="1" x14ac:dyDescent="0.3">
      <c r="A129" s="284" t="s">
        <v>97</v>
      </c>
      <c r="B129" s="325"/>
      <c r="C129" s="81"/>
      <c r="D129" s="84"/>
      <c r="E129" s="81"/>
      <c r="F129" s="84"/>
      <c r="G129" s="81"/>
      <c r="H129" s="84"/>
      <c r="I129" s="81"/>
    </row>
    <row r="130" spans="1:9" s="9" customFormat="1" ht="25.2" customHeight="1" thickTop="1" x14ac:dyDescent="0.25">
      <c r="A130" s="265" t="s">
        <v>38</v>
      </c>
      <c r="B130" s="85">
        <f>SUM(B124:B129)</f>
        <v>0</v>
      </c>
      <c r="C130" s="81"/>
      <c r="D130" s="85">
        <f>SUM(D124:D129)</f>
        <v>0</v>
      </c>
      <c r="E130" s="81"/>
      <c r="F130" s="85">
        <f>SUM(F124:F129)</f>
        <v>0</v>
      </c>
      <c r="G130" s="81"/>
      <c r="H130" s="85">
        <f>SUM(H124:H129)</f>
        <v>0</v>
      </c>
      <c r="I130" s="81"/>
    </row>
    <row r="131" spans="1:9" s="9" customFormat="1" ht="25.2" customHeight="1" x14ac:dyDescent="0.25">
      <c r="A131" s="266" t="s">
        <v>37</v>
      </c>
      <c r="B131" s="49"/>
      <c r="C131" s="81"/>
      <c r="D131" s="49"/>
      <c r="E131" s="81"/>
      <c r="F131" s="49"/>
      <c r="G131" s="81"/>
      <c r="H131" s="49"/>
      <c r="I131" s="81"/>
    </row>
    <row r="132" spans="1:9" ht="47.4" customHeight="1" x14ac:dyDescent="0.25">
      <c r="A132" s="266" t="s">
        <v>40</v>
      </c>
      <c r="B132" s="85">
        <f>SUM(B130:B131)</f>
        <v>0</v>
      </c>
      <c r="C132" s="81"/>
      <c r="D132" s="85">
        <f>SUM(D130:D131)</f>
        <v>0</v>
      </c>
      <c r="E132" s="81"/>
      <c r="F132" s="85">
        <f>SUM(F130:F131)</f>
        <v>0</v>
      </c>
      <c r="G132" s="81"/>
      <c r="H132" s="85">
        <f>SUM(H130:H131)</f>
        <v>0</v>
      </c>
      <c r="I132" s="81"/>
    </row>
    <row r="133" spans="1:9" s="9" customFormat="1" ht="82.95" customHeight="1" x14ac:dyDescent="0.25">
      <c r="A133" s="111" t="s">
        <v>221</v>
      </c>
      <c r="B133" s="86"/>
      <c r="C133" s="87"/>
      <c r="D133" s="86"/>
      <c r="E133" s="87"/>
      <c r="F133" s="86"/>
      <c r="G133" s="87"/>
      <c r="H133" s="86"/>
      <c r="I133" s="87"/>
    </row>
    <row r="134" spans="1:9" s="9" customFormat="1" ht="38.4" customHeight="1" x14ac:dyDescent="0.25">
      <c r="A134" s="113" t="s">
        <v>94</v>
      </c>
      <c r="B134" s="49"/>
      <c r="C134" s="87"/>
      <c r="D134" s="49"/>
      <c r="E134" s="87"/>
      <c r="F134" s="49"/>
      <c r="G134" s="87"/>
      <c r="H134" s="49"/>
      <c r="I134" s="87"/>
    </row>
    <row r="135" spans="1:9" s="9" customFormat="1" ht="31.2" customHeight="1" thickBot="1" x14ac:dyDescent="0.3">
      <c r="A135" s="267" t="s">
        <v>95</v>
      </c>
      <c r="B135" s="268"/>
      <c r="C135" s="169"/>
      <c r="D135" s="268"/>
      <c r="E135" s="169"/>
      <c r="F135" s="268"/>
      <c r="G135" s="169"/>
      <c r="H135" s="268"/>
      <c r="I135" s="169"/>
    </row>
    <row r="136" spans="1:9" s="9" customFormat="1" ht="31.2" customHeight="1" thickTop="1" x14ac:dyDescent="0.25">
      <c r="A136" s="170" t="s">
        <v>42</v>
      </c>
      <c r="B136" s="171">
        <f>SUM(B134:B135)</f>
        <v>0</v>
      </c>
      <c r="C136" s="169"/>
      <c r="D136" s="171">
        <f>SUM(D134:D135)</f>
        <v>0</v>
      </c>
      <c r="E136" s="169"/>
      <c r="F136" s="171">
        <f>SUM(F134:F135)</f>
        <v>0</v>
      </c>
      <c r="G136" s="169"/>
      <c r="H136" s="171">
        <f>SUM(H134:H135)</f>
        <v>0</v>
      </c>
      <c r="I136" s="169"/>
    </row>
    <row r="137" spans="1:9" s="9" customFormat="1" ht="31.2" customHeight="1" x14ac:dyDescent="0.25">
      <c r="A137" s="269" t="s">
        <v>37</v>
      </c>
      <c r="B137" s="10"/>
      <c r="C137" s="169"/>
      <c r="D137" s="10"/>
      <c r="E137" s="169"/>
      <c r="F137" s="10"/>
      <c r="G137" s="169"/>
      <c r="H137" s="10"/>
      <c r="I137" s="169"/>
    </row>
    <row r="138" spans="1:9" s="9" customFormat="1" ht="31.2" customHeight="1" x14ac:dyDescent="0.25">
      <c r="A138" s="263" t="s">
        <v>43</v>
      </c>
      <c r="B138" s="171">
        <f>SUM(B136:B137)</f>
        <v>0</v>
      </c>
      <c r="C138" s="169"/>
      <c r="D138" s="171">
        <f>SUM(D136:D137)</f>
        <v>0</v>
      </c>
      <c r="E138" s="169"/>
      <c r="F138" s="171">
        <f>SUM(F136:F137)</f>
        <v>0</v>
      </c>
      <c r="G138" s="169"/>
      <c r="H138" s="171">
        <f>SUM(H136:H137)</f>
        <v>0</v>
      </c>
      <c r="I138" s="169"/>
    </row>
    <row r="139" spans="1:9" s="14" customFormat="1" ht="58.2" customHeight="1" x14ac:dyDescent="0.3">
      <c r="A139" s="183" t="s">
        <v>205</v>
      </c>
      <c r="B139" s="114"/>
      <c r="C139" s="115"/>
      <c r="D139" s="114"/>
      <c r="E139" s="115"/>
      <c r="F139" s="114"/>
      <c r="G139" s="115"/>
      <c r="H139" s="114"/>
      <c r="I139" s="115"/>
    </row>
    <row r="140" spans="1:9" s="14" customFormat="1" ht="43.2" customHeight="1" x14ac:dyDescent="0.25">
      <c r="A140" s="172" t="s">
        <v>198</v>
      </c>
      <c r="B140" s="40">
        <f>B105</f>
        <v>0</v>
      </c>
      <c r="C140" s="117"/>
      <c r="D140" s="40">
        <f>D105</f>
        <v>0</v>
      </c>
      <c r="E140" s="117"/>
      <c r="F140" s="40">
        <f>F105</f>
        <v>0</v>
      </c>
      <c r="G140" s="117"/>
      <c r="H140" s="40">
        <f>H105</f>
        <v>0</v>
      </c>
      <c r="I140" s="117"/>
    </row>
    <row r="141" spans="1:9" s="14" customFormat="1" ht="32.4" customHeight="1" x14ac:dyDescent="0.25">
      <c r="A141" s="172" t="s">
        <v>199</v>
      </c>
      <c r="B141" s="40">
        <f>B106</f>
        <v>0</v>
      </c>
      <c r="C141" s="117"/>
      <c r="D141" s="40">
        <f>D106</f>
        <v>0</v>
      </c>
      <c r="E141" s="117"/>
      <c r="F141" s="40">
        <f>F106</f>
        <v>0</v>
      </c>
      <c r="G141" s="117"/>
      <c r="H141" s="40">
        <f>H106</f>
        <v>0</v>
      </c>
      <c r="I141" s="117"/>
    </row>
    <row r="142" spans="1:9" s="14" customFormat="1" ht="38.4" customHeight="1" x14ac:dyDescent="0.25">
      <c r="A142" s="173" t="s">
        <v>206</v>
      </c>
      <c r="B142" s="40">
        <f>B108</f>
        <v>0</v>
      </c>
      <c r="C142" s="117"/>
      <c r="D142" s="40">
        <f>D108</f>
        <v>0</v>
      </c>
      <c r="E142" s="117"/>
      <c r="F142" s="40">
        <f>F108</f>
        <v>0</v>
      </c>
      <c r="G142" s="117"/>
      <c r="H142" s="40">
        <f>H108</f>
        <v>0</v>
      </c>
      <c r="I142" s="117"/>
    </row>
    <row r="143" spans="1:9" s="7" customFormat="1" ht="48" customHeight="1" x14ac:dyDescent="0.25">
      <c r="A143" s="173" t="s">
        <v>207</v>
      </c>
      <c r="B143" s="40">
        <f>B109</f>
        <v>0</v>
      </c>
      <c r="C143" s="117"/>
      <c r="D143" s="40">
        <f>D109</f>
        <v>0</v>
      </c>
      <c r="E143" s="117"/>
      <c r="F143" s="40">
        <f>F109</f>
        <v>0</v>
      </c>
      <c r="G143" s="117"/>
      <c r="H143" s="40">
        <f>H109</f>
        <v>0</v>
      </c>
      <c r="I143" s="117"/>
    </row>
    <row r="144" spans="1:9" s="14" customFormat="1" ht="25.2" customHeight="1" x14ac:dyDescent="0.25">
      <c r="A144" s="173" t="s">
        <v>39</v>
      </c>
      <c r="B144" s="40">
        <f>B122</f>
        <v>0</v>
      </c>
      <c r="C144" s="117"/>
      <c r="D144" s="40">
        <f>D122</f>
        <v>0</v>
      </c>
      <c r="E144" s="117"/>
      <c r="F144" s="40">
        <f>F122</f>
        <v>0</v>
      </c>
      <c r="G144" s="117"/>
      <c r="H144" s="40">
        <f>H122</f>
        <v>0</v>
      </c>
      <c r="I144" s="117"/>
    </row>
    <row r="145" spans="1:9" s="14" customFormat="1" ht="25.2" customHeight="1" x14ac:dyDescent="0.25">
      <c r="A145" s="173" t="s">
        <v>40</v>
      </c>
      <c r="B145" s="40">
        <f>B132</f>
        <v>0</v>
      </c>
      <c r="C145" s="117"/>
      <c r="D145" s="40">
        <f>D132</f>
        <v>0</v>
      </c>
      <c r="E145" s="117"/>
      <c r="F145" s="40">
        <f>F132</f>
        <v>0</v>
      </c>
      <c r="G145" s="117"/>
      <c r="H145" s="40">
        <f>H132</f>
        <v>0</v>
      </c>
      <c r="I145" s="117"/>
    </row>
    <row r="146" spans="1:9" s="14" customFormat="1" ht="34.200000000000003" customHeight="1" thickBot="1" x14ac:dyDescent="0.3">
      <c r="A146" s="162" t="s">
        <v>208</v>
      </c>
      <c r="B146" s="70">
        <f>B138</f>
        <v>0</v>
      </c>
      <c r="C146" s="117"/>
      <c r="D146" s="70">
        <f>D138</f>
        <v>0</v>
      </c>
      <c r="E146" s="117"/>
      <c r="F146" s="70">
        <f>F138</f>
        <v>0</v>
      </c>
      <c r="G146" s="117"/>
      <c r="H146" s="70">
        <f>H138</f>
        <v>0</v>
      </c>
      <c r="I146" s="117"/>
    </row>
    <row r="147" spans="1:9" s="14" customFormat="1" ht="32.4" customHeight="1" thickTop="1" x14ac:dyDescent="0.25">
      <c r="A147" s="369" t="s">
        <v>371</v>
      </c>
      <c r="B147" s="174">
        <f>SUM(B140:B146)</f>
        <v>0</v>
      </c>
      <c r="C147" s="118"/>
      <c r="D147" s="174">
        <f>SUM(D140:D146)</f>
        <v>0</v>
      </c>
      <c r="E147" s="118"/>
      <c r="F147" s="174">
        <f>SUM(F140:F146)</f>
        <v>0</v>
      </c>
      <c r="G147" s="118"/>
      <c r="H147" s="174">
        <f>SUM(H140:H146)</f>
        <v>0</v>
      </c>
      <c r="I147" s="118"/>
    </row>
    <row r="148" spans="1:9" s="14" customFormat="1" ht="59.4" customHeight="1" x14ac:dyDescent="0.3">
      <c r="A148" s="370" t="s">
        <v>370</v>
      </c>
      <c r="B148"/>
      <c r="C148" s="118"/>
      <c r="D148" s="222"/>
      <c r="E148" s="118"/>
      <c r="F148" s="116"/>
    </row>
    <row r="149" spans="1:9" s="14" customFormat="1" ht="25.2" customHeight="1" x14ac:dyDescent="0.25">
      <c r="A149" s="156" t="s">
        <v>209</v>
      </c>
      <c r="B149" s="219"/>
      <c r="C149" s="117"/>
      <c r="D149" s="119"/>
      <c r="E149" s="120"/>
      <c r="F149" s="116"/>
    </row>
    <row r="150" spans="1:9" s="14" customFormat="1" ht="25.2" customHeight="1" x14ac:dyDescent="0.25">
      <c r="A150" s="217" t="s">
        <v>270</v>
      </c>
      <c r="B150" s="219"/>
      <c r="C150" s="117"/>
      <c r="D150" s="119"/>
      <c r="E150" s="120"/>
      <c r="F150" s="116"/>
    </row>
    <row r="151" spans="1:9" s="14" customFormat="1" ht="25.2" customHeight="1" x14ac:dyDescent="0.25">
      <c r="A151" s="218" t="s">
        <v>271</v>
      </c>
      <c r="B151" s="219"/>
      <c r="C151" s="117"/>
      <c r="D151" s="119"/>
      <c r="E151" s="120"/>
      <c r="F151" s="116"/>
    </row>
    <row r="152" spans="1:9" s="297" customFormat="1" ht="25.2" customHeight="1" thickBot="1" x14ac:dyDescent="0.35">
      <c r="A152" s="292" t="s">
        <v>210</v>
      </c>
      <c r="B152" s="303">
        <f>B149-(SUM(B150:B151))</f>
        <v>0</v>
      </c>
      <c r="C152" s="293"/>
      <c r="D152" s="294"/>
      <c r="E152" s="293"/>
      <c r="F152" s="295"/>
      <c r="G152" s="296"/>
    </row>
    <row r="153" spans="1:9" s="7" customFormat="1" ht="44.7" customHeight="1" thickTop="1" thickBot="1" x14ac:dyDescent="0.3">
      <c r="A153" s="122" t="s">
        <v>211</v>
      </c>
      <c r="B153" s="305">
        <f>ROUNDDOWN(B147-B152,2)</f>
        <v>0</v>
      </c>
      <c r="C153" s="123" t="str">
        <f>IF((B153)=0,"",IF((B153)&lt;&gt;0,"Kokonaisjäämän ja taseen rahoitusaseman lukujen on täsmättävä toisiinsa. Jos luvut eivät täsmää, on jälkilaskelman luvut tarkistettava. Huom! Tarkistuslaskelmat auttavat tarkistamisessa."))</f>
        <v/>
      </c>
      <c r="D153" s="121"/>
      <c r="E153" s="120"/>
      <c r="F153" s="2"/>
    </row>
    <row r="154" spans="1:9" s="14" customFormat="1" ht="25.2" customHeight="1" thickTop="1" x14ac:dyDescent="0.25">
      <c r="A154" s="156" t="s">
        <v>212</v>
      </c>
      <c r="B154" s="219"/>
      <c r="C154" s="124"/>
      <c r="D154" s="119"/>
      <c r="E154" s="120"/>
      <c r="F154" s="116"/>
    </row>
    <row r="155" spans="1:9" s="14" customFormat="1" ht="25.2" customHeight="1" x14ac:dyDescent="0.25">
      <c r="A155" s="156" t="s">
        <v>213</v>
      </c>
      <c r="B155" s="219"/>
      <c r="C155" s="114"/>
      <c r="D155" s="119"/>
      <c r="E155" s="120"/>
      <c r="F155" s="116"/>
    </row>
    <row r="156" spans="1:9" s="14" customFormat="1" ht="25.2" customHeight="1" thickBot="1" x14ac:dyDescent="0.3">
      <c r="A156" s="156" t="s">
        <v>214</v>
      </c>
      <c r="B156" s="219"/>
      <c r="C156" s="114"/>
      <c r="D156" s="119"/>
      <c r="E156" s="120"/>
      <c r="F156" s="116"/>
    </row>
    <row r="157" spans="1:9" s="297" customFormat="1" ht="25.2" customHeight="1" thickTop="1" x14ac:dyDescent="0.3">
      <c r="A157" s="298" t="s">
        <v>215</v>
      </c>
      <c r="B157" s="304">
        <f>B154-(SUM(B155:B156))</f>
        <v>0</v>
      </c>
      <c r="C157" s="299"/>
      <c r="D157" s="300"/>
      <c r="E157" s="301"/>
      <c r="F157" s="295"/>
    </row>
    <row r="158" spans="1:9" s="128" customFormat="1" ht="61.95" customHeight="1" x14ac:dyDescent="0.3">
      <c r="A158" s="223" t="s">
        <v>223</v>
      </c>
      <c r="B158" s="120"/>
      <c r="C158" s="125"/>
      <c r="D158" s="119"/>
      <c r="E158" s="126"/>
      <c r="F158" s="127"/>
    </row>
    <row r="159" spans="1:9" s="128" customFormat="1" ht="36" customHeight="1" x14ac:dyDescent="0.25">
      <c r="A159" s="184" t="s">
        <v>224</v>
      </c>
      <c r="B159" s="181"/>
      <c r="C159" s="119"/>
      <c r="D159" s="355"/>
      <c r="E159" s="126"/>
      <c r="F159" s="355"/>
      <c r="H159" s="355"/>
    </row>
    <row r="160" spans="1:9" ht="25.2" customHeight="1" x14ac:dyDescent="0.25">
      <c r="A160" s="213" t="s">
        <v>225</v>
      </c>
      <c r="B160" s="89"/>
      <c r="C160" s="88"/>
      <c r="D160" s="356"/>
      <c r="F160" s="356"/>
      <c r="H160" s="356"/>
    </row>
    <row r="161" spans="1:8" ht="25.2" customHeight="1" x14ac:dyDescent="0.25">
      <c r="A161" s="206" t="s">
        <v>226</v>
      </c>
      <c r="B161" s="89"/>
      <c r="C161" s="88"/>
      <c r="D161" s="356"/>
      <c r="F161" s="356"/>
      <c r="H161" s="356"/>
    </row>
    <row r="162" spans="1:8" ht="25.2" customHeight="1" x14ac:dyDescent="0.25">
      <c r="A162" s="213" t="s">
        <v>227</v>
      </c>
      <c r="B162" s="89"/>
      <c r="C162" s="88"/>
      <c r="D162" s="356"/>
      <c r="F162" s="356"/>
      <c r="H162" s="356"/>
    </row>
    <row r="163" spans="1:8" ht="25.2" customHeight="1" x14ac:dyDescent="0.25">
      <c r="A163" s="213" t="s">
        <v>228</v>
      </c>
      <c r="B163" s="89"/>
      <c r="C163" s="88"/>
      <c r="D163" s="356"/>
      <c r="F163" s="356"/>
      <c r="H163" s="356"/>
    </row>
    <row r="164" spans="1:8" ht="25.2" customHeight="1" x14ac:dyDescent="0.25">
      <c r="A164" s="215" t="s">
        <v>369</v>
      </c>
      <c r="B164" s="90"/>
      <c r="C164" s="88"/>
      <c r="D164" s="140"/>
      <c r="F164" s="140"/>
      <c r="H164" s="140"/>
    </row>
    <row r="165" spans="1:8" ht="25.2" customHeight="1" x14ac:dyDescent="0.25">
      <c r="A165" s="216" t="s">
        <v>229</v>
      </c>
      <c r="B165" s="91">
        <f>SUM(B160:B164)</f>
        <v>0</v>
      </c>
      <c r="C165" s="88"/>
      <c r="D165" s="357">
        <f>SUM(D160:D164)</f>
        <v>0</v>
      </c>
      <c r="F165" s="357">
        <f>SUM(F160:F164)</f>
        <v>0</v>
      </c>
      <c r="H165" s="357">
        <f>SUM(H160:H164)</f>
        <v>0</v>
      </c>
    </row>
    <row r="166" spans="1:8" ht="25.2" customHeight="1" x14ac:dyDescent="0.25">
      <c r="A166" s="206" t="s">
        <v>230</v>
      </c>
      <c r="B166" s="92">
        <f>B18+B19+B20+B21+B66+B82+B114+B124+B48</f>
        <v>0</v>
      </c>
      <c r="C166" s="88"/>
      <c r="D166" s="358">
        <f>D18+D19+D20+D21+D66+D82+D114+D124+D48</f>
        <v>0</v>
      </c>
      <c r="F166" s="358">
        <f>F18+F19+F20+F21+F66+F82+F114+F124+F48</f>
        <v>0</v>
      </c>
      <c r="H166" s="358">
        <f>H18+H19+H20+H21+H66+H82+H114+H124+H48</f>
        <v>0</v>
      </c>
    </row>
    <row r="167" spans="1:8" s="430" customFormat="1" ht="25.2" customHeight="1" x14ac:dyDescent="0.25">
      <c r="A167" s="206" t="s">
        <v>231</v>
      </c>
      <c r="B167" s="93">
        <f>-(B46-B41-B43-B24+B68+B72+B74+B86+B88-B115-B125+B71+B51+B54+B55+B57-B44-B102)</f>
        <v>0</v>
      </c>
      <c r="C167" s="88"/>
      <c r="D167" s="93">
        <f>-(D46-D41-D43-D24+D68+D72+D74+D86+D88-D115-D125+D71+D51+D54+D55+D57-D44-D102)</f>
        <v>0</v>
      </c>
      <c r="E167" s="36"/>
      <c r="F167" s="93">
        <f>-(F46-F41-F43-F24+F68+F72+F74+F86+F88-F115-F125+F71+F51+F54+F55+F57-F44-F102)</f>
        <v>0</v>
      </c>
      <c r="H167" s="93">
        <f>-(H46-H41-H43-H24+H68+H72+H74+H86+H88-H115-H125+H71+H51+H54+H55+H57-H44-H102)</f>
        <v>0</v>
      </c>
    </row>
    <row r="168" spans="1:8" ht="25.2" customHeight="1" x14ac:dyDescent="0.25">
      <c r="A168" s="213" t="s">
        <v>227</v>
      </c>
      <c r="B168" s="92">
        <f>B162</f>
        <v>0</v>
      </c>
      <c r="C168" s="88"/>
      <c r="D168" s="358">
        <f>D162</f>
        <v>0</v>
      </c>
      <c r="F168" s="358">
        <f>F162</f>
        <v>0</v>
      </c>
      <c r="H168" s="358">
        <f>H162</f>
        <v>0</v>
      </c>
    </row>
    <row r="169" spans="1:8" ht="25.2" customHeight="1" x14ac:dyDescent="0.25">
      <c r="A169" s="213" t="s">
        <v>228</v>
      </c>
      <c r="B169" s="92">
        <f>B163</f>
        <v>0</v>
      </c>
      <c r="C169" s="88"/>
      <c r="D169" s="358">
        <f>D163</f>
        <v>0</v>
      </c>
      <c r="F169" s="358">
        <f>F163</f>
        <v>0</v>
      </c>
      <c r="H169" s="358">
        <f>H163</f>
        <v>0</v>
      </c>
    </row>
    <row r="170" spans="1:8" ht="25.2" customHeight="1" x14ac:dyDescent="0.25">
      <c r="A170" s="215" t="s">
        <v>369</v>
      </c>
      <c r="B170" s="101">
        <f>-B44</f>
        <v>0</v>
      </c>
      <c r="C170" s="88"/>
      <c r="D170" s="359">
        <f>-D44</f>
        <v>0</v>
      </c>
      <c r="F170" s="359">
        <f>-F44</f>
        <v>0</v>
      </c>
      <c r="H170" s="359">
        <f>-H44</f>
        <v>0</v>
      </c>
    </row>
    <row r="171" spans="1:8" ht="25.2" customHeight="1" x14ac:dyDescent="0.25">
      <c r="A171" s="216" t="s">
        <v>232</v>
      </c>
      <c r="B171" s="91">
        <f>SUM(B166:B170)</f>
        <v>0</v>
      </c>
      <c r="C171" s="88"/>
      <c r="D171" s="357">
        <f>SUM(D166:D170)</f>
        <v>0</v>
      </c>
      <c r="F171" s="357">
        <f>SUM(F166:F170)</f>
        <v>0</v>
      </c>
      <c r="H171" s="357">
        <f>SUM(H166:H170)</f>
        <v>0</v>
      </c>
    </row>
    <row r="172" spans="1:8" ht="25.2" customHeight="1" x14ac:dyDescent="0.25">
      <c r="A172" s="206" t="s">
        <v>233</v>
      </c>
      <c r="B172" s="95">
        <f>ROUNDDOWN(B165-B171,2)</f>
        <v>0</v>
      </c>
      <c r="C172" s="96" t="str">
        <f>IF((B172)=0,"",IF((B172)&lt;&gt;0,"Tilikauden tuloksen ja jälkilaskelman tuloksen on täsmättävä toisiinsa. Tarkista laskelman luvut!"))</f>
        <v/>
      </c>
      <c r="D172" s="364">
        <f>ROUNDDOWN(D165-D171,2)</f>
        <v>0</v>
      </c>
      <c r="F172" s="364">
        <f>ROUNDDOWN(F165-F171,2)</f>
        <v>0</v>
      </c>
      <c r="H172" s="364">
        <f>ROUNDDOWN(H165-H171,2)</f>
        <v>0</v>
      </c>
    </row>
    <row r="173" spans="1:8" ht="25.2" customHeight="1" x14ac:dyDescent="0.25">
      <c r="A173" s="184" t="s">
        <v>234</v>
      </c>
      <c r="B173" s="181"/>
      <c r="C173" s="88"/>
      <c r="D173" s="355"/>
      <c r="F173" s="355"/>
      <c r="H173" s="355"/>
    </row>
    <row r="174" spans="1:8" ht="25.2" customHeight="1" x14ac:dyDescent="0.25">
      <c r="A174" s="213" t="s">
        <v>235</v>
      </c>
      <c r="B174" s="89"/>
      <c r="C174" s="88"/>
      <c r="D174" s="356"/>
      <c r="F174" s="356"/>
      <c r="H174" s="356"/>
    </row>
    <row r="175" spans="1:8" ht="25.2" customHeight="1" x14ac:dyDescent="0.25">
      <c r="A175" s="206" t="s">
        <v>236</v>
      </c>
      <c r="B175" s="94">
        <f>-B162</f>
        <v>0</v>
      </c>
      <c r="C175" s="88"/>
      <c r="D175" s="359">
        <f>-D162</f>
        <v>0</v>
      </c>
      <c r="F175" s="359">
        <f>-F162</f>
        <v>0</v>
      </c>
      <c r="H175" s="359">
        <f>-H162</f>
        <v>0</v>
      </c>
    </row>
    <row r="176" spans="1:8" ht="25.2" customHeight="1" x14ac:dyDescent="0.25">
      <c r="A176" s="206" t="s">
        <v>237</v>
      </c>
      <c r="B176" s="95">
        <f>SUM(B174:B175)</f>
        <v>0</v>
      </c>
      <c r="C176" s="88"/>
      <c r="D176" s="360">
        <f>SUM(D174:D175)</f>
        <v>0</v>
      </c>
      <c r="F176" s="360">
        <f>SUM(F174:F175)</f>
        <v>0</v>
      </c>
      <c r="H176" s="360">
        <f>SUM(H174:H175)</f>
        <v>0</v>
      </c>
    </row>
    <row r="177" spans="1:8" ht="25.2" customHeight="1" x14ac:dyDescent="0.25">
      <c r="A177" s="213" t="s">
        <v>238</v>
      </c>
      <c r="B177" s="97"/>
      <c r="C177" s="88"/>
      <c r="D177" s="361"/>
      <c r="F177" s="361"/>
      <c r="H177" s="361"/>
    </row>
    <row r="178" spans="1:8" ht="25.2" customHeight="1" x14ac:dyDescent="0.25">
      <c r="A178" s="214" t="s">
        <v>239</v>
      </c>
      <c r="B178" s="91">
        <f>B176-B177</f>
        <v>0</v>
      </c>
      <c r="C178" s="88"/>
      <c r="D178" s="357">
        <f>D176-D177</f>
        <v>0</v>
      </c>
      <c r="F178" s="357">
        <f>F176-F177</f>
        <v>0</v>
      </c>
      <c r="H178" s="357">
        <f>H176-H177</f>
        <v>0</v>
      </c>
    </row>
    <row r="179" spans="1:8" s="430" customFormat="1" ht="25.2" customHeight="1" x14ac:dyDescent="0.25">
      <c r="A179" s="205" t="s">
        <v>240</v>
      </c>
      <c r="B179" s="92">
        <f>-B97+B41+B87</f>
        <v>0</v>
      </c>
      <c r="C179" s="88"/>
      <c r="D179" s="92">
        <f>-D97+D41+D87</f>
        <v>0</v>
      </c>
      <c r="E179" s="36"/>
      <c r="F179" s="92">
        <f>-F97+F41+F87</f>
        <v>0</v>
      </c>
      <c r="H179" s="92">
        <f>-H97+H41+H87</f>
        <v>0</v>
      </c>
    </row>
    <row r="180" spans="1:8" ht="25.2" customHeight="1" x14ac:dyDescent="0.25">
      <c r="A180" s="205" t="s">
        <v>241</v>
      </c>
      <c r="B180" s="92">
        <f>B117</f>
        <v>0</v>
      </c>
      <c r="C180" s="88"/>
      <c r="D180" s="358">
        <f>D117</f>
        <v>0</v>
      </c>
      <c r="F180" s="358">
        <f>F117</f>
        <v>0</v>
      </c>
      <c r="H180" s="358">
        <f>H117</f>
        <v>0</v>
      </c>
    </row>
    <row r="181" spans="1:8" ht="25.2" customHeight="1" x14ac:dyDescent="0.25">
      <c r="A181" s="205" t="s">
        <v>242</v>
      </c>
      <c r="B181" s="94">
        <f>B127</f>
        <v>0</v>
      </c>
      <c r="C181" s="88"/>
      <c r="D181" s="359">
        <f>D127</f>
        <v>0</v>
      </c>
      <c r="E181" s="98"/>
      <c r="F181" s="359">
        <f>F127</f>
        <v>0</v>
      </c>
      <c r="H181" s="359">
        <f>H127</f>
        <v>0</v>
      </c>
    </row>
    <row r="182" spans="1:8" ht="25.2" customHeight="1" x14ac:dyDescent="0.25">
      <c r="A182" s="206" t="s">
        <v>237</v>
      </c>
      <c r="B182" s="302">
        <f>B179-B181-B180</f>
        <v>0</v>
      </c>
      <c r="C182" s="88"/>
      <c r="D182" s="362">
        <f>D179-D181-D180</f>
        <v>0</v>
      </c>
      <c r="F182" s="362">
        <f>F179-F181-F180</f>
        <v>0</v>
      </c>
      <c r="H182" s="362">
        <f>H179-H181-H180</f>
        <v>0</v>
      </c>
    </row>
    <row r="183" spans="1:8" ht="25.2" customHeight="1" x14ac:dyDescent="0.25">
      <c r="A183" s="206" t="s">
        <v>233</v>
      </c>
      <c r="B183" s="92">
        <f>ROUNDDOWN(IF(B178&gt;0,B178-B182,-B178+B182),2)</f>
        <v>0</v>
      </c>
      <c r="C183" s="100" t="str">
        <f>IF((B183)=0,"",IF((B183)&lt;&gt;0,"Laskelman investonnit on täsmättävä kahden tilikauden välillä tapahtuneeseen muutokseen!"))</f>
        <v/>
      </c>
      <c r="D183" s="358">
        <f>ROUNDDOWN(IF(D178&gt;0,D178-D182,-D178+D182),2)</f>
        <v>0</v>
      </c>
      <c r="F183" s="358">
        <f>ROUNDDOWN(IF(F178&gt;0,F178-F182,-F178+F182),2)</f>
        <v>0</v>
      </c>
      <c r="H183" s="358">
        <f>ROUNDDOWN(IF(H178&gt;0,H178-H182,-H178+H182),2)</f>
        <v>0</v>
      </c>
    </row>
    <row r="184" spans="1:8" ht="25.2" customHeight="1" x14ac:dyDescent="0.25">
      <c r="A184" s="185" t="s">
        <v>243</v>
      </c>
      <c r="B184" s="186"/>
      <c r="C184" s="88"/>
      <c r="D184" s="363"/>
      <c r="F184" s="363"/>
      <c r="H184" s="363"/>
    </row>
    <row r="185" spans="1:8" ht="25.2" customHeight="1" x14ac:dyDescent="0.25">
      <c r="A185" s="205" t="s">
        <v>244</v>
      </c>
      <c r="B185" s="89"/>
      <c r="C185" s="88"/>
      <c r="D185" s="356"/>
      <c r="F185" s="356"/>
      <c r="H185" s="356"/>
    </row>
    <row r="186" spans="1:8" ht="25.2" customHeight="1" x14ac:dyDescent="0.25">
      <c r="A186" s="206" t="s">
        <v>245</v>
      </c>
      <c r="B186" s="97"/>
      <c r="C186" s="88"/>
      <c r="D186" s="361"/>
      <c r="F186" s="361"/>
      <c r="H186" s="361"/>
    </row>
    <row r="187" spans="1:8" ht="25.2" customHeight="1" x14ac:dyDescent="0.25">
      <c r="A187" s="206" t="s">
        <v>237</v>
      </c>
      <c r="B187" s="95">
        <f>SUM(B185:B186)</f>
        <v>0</v>
      </c>
      <c r="C187" s="88"/>
      <c r="D187" s="360">
        <f>SUM(D185:D186)</f>
        <v>0</v>
      </c>
      <c r="F187" s="360">
        <f>SUM(F185:F186)</f>
        <v>0</v>
      </c>
      <c r="H187" s="360">
        <f>SUM(H185:H186)</f>
        <v>0</v>
      </c>
    </row>
    <row r="188" spans="1:8" ht="25.2" customHeight="1" x14ac:dyDescent="0.25">
      <c r="A188" s="205" t="s">
        <v>246</v>
      </c>
      <c r="B188" s="89"/>
      <c r="C188" s="88"/>
      <c r="D188" s="356"/>
      <c r="F188" s="356"/>
      <c r="H188" s="356"/>
    </row>
    <row r="189" spans="1:8" ht="25.2" customHeight="1" x14ac:dyDescent="0.25">
      <c r="A189" s="205" t="s">
        <v>247</v>
      </c>
      <c r="B189" s="97"/>
      <c r="C189" s="88"/>
      <c r="D189" s="361"/>
      <c r="F189" s="361"/>
      <c r="H189" s="361"/>
    </row>
    <row r="190" spans="1:8" ht="25.2" customHeight="1" x14ac:dyDescent="0.25">
      <c r="A190" s="206" t="s">
        <v>237</v>
      </c>
      <c r="B190" s="101">
        <f>SUM(B188:B189)</f>
        <v>0</v>
      </c>
      <c r="C190" s="88"/>
      <c r="D190" s="364">
        <f>SUM(D188:D189)</f>
        <v>0</v>
      </c>
      <c r="F190" s="364">
        <f>SUM(F188:F189)</f>
        <v>0</v>
      </c>
      <c r="H190" s="364">
        <f>SUM(H188:H189)</f>
        <v>0</v>
      </c>
    </row>
    <row r="191" spans="1:8" ht="25.2" customHeight="1" x14ac:dyDescent="0.25">
      <c r="A191" s="130" t="s">
        <v>248</v>
      </c>
      <c r="B191" s="91">
        <f>B187-B190</f>
        <v>0</v>
      </c>
      <c r="C191" s="88"/>
      <c r="D191" s="357">
        <f>D187-D190</f>
        <v>0</v>
      </c>
      <c r="F191" s="357">
        <f>F187-F190</f>
        <v>0</v>
      </c>
      <c r="H191" s="357">
        <f>H187-H190</f>
        <v>0</v>
      </c>
    </row>
    <row r="192" spans="1:8" ht="25.2" customHeight="1" x14ac:dyDescent="0.25">
      <c r="A192" s="205" t="s">
        <v>249</v>
      </c>
      <c r="B192" s="92">
        <f>B99+B23-B43-B52-B53-B69-B70</f>
        <v>0</v>
      </c>
      <c r="C192" s="88"/>
      <c r="D192" s="358">
        <f>D99+D23-D43-D52-D53-D69-D70</f>
        <v>0</v>
      </c>
      <c r="F192" s="358">
        <f>F99+F23-F43-F52-F53-F69-F70</f>
        <v>0</v>
      </c>
      <c r="H192" s="358">
        <f>H99+H23-H43-H52-H53-H69-H70</f>
        <v>0</v>
      </c>
    </row>
    <row r="193" spans="1:8" ht="25.2" customHeight="1" x14ac:dyDescent="0.25">
      <c r="A193" s="205" t="s">
        <v>250</v>
      </c>
      <c r="B193" s="92">
        <f>B116</f>
        <v>0</v>
      </c>
      <c r="C193" s="88"/>
      <c r="D193" s="358">
        <f>D116</f>
        <v>0</v>
      </c>
      <c r="F193" s="358">
        <f>F116</f>
        <v>0</v>
      </c>
      <c r="H193" s="358">
        <f>H116</f>
        <v>0</v>
      </c>
    </row>
    <row r="194" spans="1:8" ht="25.2" customHeight="1" x14ac:dyDescent="0.25">
      <c r="A194" s="205" t="s">
        <v>251</v>
      </c>
      <c r="B194" s="101">
        <f>B126</f>
        <v>0</v>
      </c>
      <c r="C194" s="88"/>
      <c r="D194" s="364">
        <f>D126</f>
        <v>0</v>
      </c>
      <c r="F194" s="364">
        <f>F126</f>
        <v>0</v>
      </c>
      <c r="H194" s="364">
        <f>H126</f>
        <v>0</v>
      </c>
    </row>
    <row r="195" spans="1:8" ht="25.2" customHeight="1" x14ac:dyDescent="0.25">
      <c r="A195" s="206" t="s">
        <v>237</v>
      </c>
      <c r="B195" s="95">
        <f>SUM(B192:B194)</f>
        <v>0</v>
      </c>
      <c r="C195" s="88"/>
      <c r="D195" s="360">
        <f>SUM(D192:D194)</f>
        <v>0</v>
      </c>
      <c r="F195" s="360">
        <f>SUM(F192:F194)</f>
        <v>0</v>
      </c>
      <c r="H195" s="360">
        <f>SUM(H192:H194)</f>
        <v>0</v>
      </c>
    </row>
    <row r="196" spans="1:8" ht="25.2" customHeight="1" x14ac:dyDescent="0.25">
      <c r="A196" s="206" t="s">
        <v>233</v>
      </c>
      <c r="B196" s="92">
        <f>ROUNDDOWN(IF(B191&gt;0,B191-B195,-B191+B195),2)</f>
        <v>0</v>
      </c>
      <c r="C196" s="100" t="str">
        <f>IF((B196)=0,"",IF((B196)&lt;&gt;0,"Lainojen lyhennykset ja nostot on täsmättävä kahden tilikauden välillä tapahtuneeseen lainojen muutokseen!"))</f>
        <v/>
      </c>
      <c r="D196" s="358">
        <f>ROUNDDOWN(IF(D191&gt;0,D191-D195,-D191+D195),2)</f>
        <v>0</v>
      </c>
      <c r="F196" s="358">
        <f>ROUNDDOWN(IF(F191&gt;0,F191-F195,-F191+F195),2)</f>
        <v>0</v>
      </c>
      <c r="H196" s="358">
        <f>ROUNDDOWN(IF(H191&gt;0,H191-H195,-H191+H195),2)</f>
        <v>0</v>
      </c>
    </row>
    <row r="197" spans="1:8" ht="25.2" customHeight="1" x14ac:dyDescent="0.25">
      <c r="A197" s="187" t="s">
        <v>252</v>
      </c>
      <c r="B197" s="188"/>
      <c r="C197" s="88"/>
      <c r="D197" s="365"/>
      <c r="F197" s="365"/>
      <c r="H197" s="365"/>
    </row>
    <row r="198" spans="1:8" ht="25.2" customHeight="1" x14ac:dyDescent="0.25">
      <c r="A198" s="207" t="s">
        <v>253</v>
      </c>
      <c r="B198" s="89"/>
      <c r="C198" s="88"/>
      <c r="D198" s="356"/>
      <c r="F198" s="356"/>
      <c r="H198" s="356"/>
    </row>
    <row r="199" spans="1:8" ht="25.2" customHeight="1" x14ac:dyDescent="0.25">
      <c r="A199" s="207" t="s">
        <v>254</v>
      </c>
      <c r="B199" s="97"/>
      <c r="C199" s="88"/>
      <c r="D199" s="361"/>
      <c r="F199" s="361"/>
      <c r="H199" s="361"/>
    </row>
    <row r="200" spans="1:8" ht="25.2" customHeight="1" x14ac:dyDescent="0.25">
      <c r="A200" s="129" t="s">
        <v>255</v>
      </c>
      <c r="B200" s="91">
        <f>B198-B199</f>
        <v>0</v>
      </c>
      <c r="C200" s="88"/>
      <c r="D200" s="357">
        <f>D198-D199</f>
        <v>0</v>
      </c>
      <c r="F200" s="357">
        <f>F198-F199</f>
        <v>0</v>
      </c>
      <c r="H200" s="357">
        <f>H198-H199</f>
        <v>0</v>
      </c>
    </row>
    <row r="201" spans="1:8" ht="25.2" customHeight="1" x14ac:dyDescent="0.25">
      <c r="A201" s="208" t="s">
        <v>256</v>
      </c>
      <c r="B201" s="89">
        <f>B98</f>
        <v>0</v>
      </c>
      <c r="C201" s="88"/>
      <c r="D201" s="356">
        <f>D98</f>
        <v>0</v>
      </c>
      <c r="F201" s="356">
        <f>F98</f>
        <v>0</v>
      </c>
      <c r="H201" s="356">
        <f>H98</f>
        <v>0</v>
      </c>
    </row>
    <row r="202" spans="1:8" ht="25.2" customHeight="1" x14ac:dyDescent="0.25">
      <c r="A202" s="208" t="s">
        <v>257</v>
      </c>
      <c r="B202" s="89"/>
      <c r="C202" s="88"/>
      <c r="D202" s="356"/>
      <c r="F202" s="356"/>
      <c r="H202" s="356"/>
    </row>
    <row r="203" spans="1:8" ht="25.2" customHeight="1" x14ac:dyDescent="0.25">
      <c r="A203" s="208" t="s">
        <v>258</v>
      </c>
      <c r="B203" s="89"/>
      <c r="C203" s="88"/>
      <c r="D203" s="356"/>
      <c r="F203" s="356"/>
      <c r="H203" s="356"/>
    </row>
    <row r="204" spans="1:8" ht="25.2" customHeight="1" x14ac:dyDescent="0.25">
      <c r="A204" s="209" t="s">
        <v>237</v>
      </c>
      <c r="B204" s="102">
        <f>SUM(B201:B203)</f>
        <v>0</v>
      </c>
      <c r="C204" s="88"/>
      <c r="D204" s="366">
        <f>SUM(D201:D203)</f>
        <v>0</v>
      </c>
      <c r="F204" s="366">
        <f>SUM(F201:F203)</f>
        <v>0</v>
      </c>
      <c r="H204" s="366">
        <f>SUM(H201:H203)</f>
        <v>0</v>
      </c>
    </row>
    <row r="205" spans="1:8" ht="25.2" customHeight="1" x14ac:dyDescent="0.25">
      <c r="A205" s="131" t="s">
        <v>233</v>
      </c>
      <c r="B205" s="95">
        <f>ROUNDDOWN(IF(B200&gt;0,B200-B204,-B200-B204),2)</f>
        <v>0</v>
      </c>
      <c r="C205" s="100" t="str">
        <f>IF((B205)=0,"",IF((B205)&lt;&gt;0,"Opo:n muutokset on täsmättävä kahden tilikauden välillä tapahtuneeseen muutokseen!"))</f>
        <v/>
      </c>
      <c r="D205" s="360">
        <f>ROUNDDOWN(IF(D200&gt;0,D200-D204,-D200-D204),2)</f>
        <v>0</v>
      </c>
      <c r="F205" s="360">
        <f>ROUNDDOWN(IF(F200&gt;0,F200-F204,-F200-F204),2)</f>
        <v>0</v>
      </c>
      <c r="H205" s="360">
        <f>ROUNDDOWN(IF(H200&gt;0,H200-H204,-H200-H204),2)</f>
        <v>0</v>
      </c>
    </row>
    <row r="206" spans="1:8" ht="25.2" customHeight="1" x14ac:dyDescent="0.25">
      <c r="A206" s="185" t="s">
        <v>259</v>
      </c>
      <c r="B206" s="186"/>
      <c r="C206" s="88"/>
      <c r="D206" s="363"/>
      <c r="E206" s="103"/>
      <c r="F206" s="363"/>
      <c r="H206" s="363"/>
    </row>
    <row r="207" spans="1:8" ht="25.2" customHeight="1" x14ac:dyDescent="0.25">
      <c r="A207" s="206" t="s">
        <v>260</v>
      </c>
      <c r="B207" s="89"/>
      <c r="C207" s="88"/>
      <c r="D207" s="356"/>
      <c r="E207" s="103"/>
      <c r="F207" s="356"/>
      <c r="H207" s="356"/>
    </row>
    <row r="208" spans="1:8" ht="25.2" customHeight="1" x14ac:dyDescent="0.25">
      <c r="A208" s="206" t="s">
        <v>261</v>
      </c>
      <c r="B208" s="97"/>
      <c r="C208" s="88"/>
      <c r="D208" s="361"/>
      <c r="E208" s="103"/>
      <c r="F208" s="361"/>
      <c r="H208" s="361"/>
    </row>
    <row r="209" spans="1:8" ht="25.2" customHeight="1" x14ac:dyDescent="0.25">
      <c r="A209" s="210" t="s">
        <v>262</v>
      </c>
      <c r="B209" s="104">
        <f>B207-B208</f>
        <v>0</v>
      </c>
      <c r="C209" s="88"/>
      <c r="D209" s="367">
        <f>D207-D208</f>
        <v>0</v>
      </c>
      <c r="E209" s="103"/>
      <c r="F209" s="367">
        <f>F207-F208</f>
        <v>0</v>
      </c>
      <c r="H209" s="367">
        <f>H207-H208</f>
        <v>0</v>
      </c>
    </row>
    <row r="210" spans="1:8" ht="25.2" customHeight="1" x14ac:dyDescent="0.25">
      <c r="A210" s="206" t="s">
        <v>263</v>
      </c>
      <c r="B210" s="97"/>
      <c r="C210" s="88"/>
      <c r="D210" s="361"/>
      <c r="E210" s="103"/>
      <c r="F210" s="361"/>
      <c r="H210" s="361"/>
    </row>
    <row r="211" spans="1:8" ht="25.2" customHeight="1" x14ac:dyDescent="0.25">
      <c r="A211" s="206" t="s">
        <v>233</v>
      </c>
      <c r="B211" s="105">
        <f>ROUNDDOWN(IF(B209&gt;0,B209-B210,-B209-B210),2)</f>
        <v>0</v>
      </c>
      <c r="C211" s="88"/>
      <c r="D211" s="364">
        <f>ROUNDDOWN(IF(D209&gt;0,D209-D210,-D209-D210),2)</f>
        <v>0</v>
      </c>
      <c r="E211" s="103"/>
      <c r="F211" s="364">
        <f>ROUNDDOWN(IF(F209&gt;0,F209-F210,-F209-F210),2)</f>
        <v>0</v>
      </c>
      <c r="H211" s="364">
        <f>ROUNDDOWN(IF(H209&gt;0,H209-H210,-H209-H210),2)</f>
        <v>0</v>
      </c>
    </row>
    <row r="212" spans="1:8" ht="25.2" customHeight="1" x14ac:dyDescent="0.25">
      <c r="A212" s="185" t="s">
        <v>264</v>
      </c>
      <c r="B212" s="186"/>
      <c r="C212" s="88"/>
      <c r="E212" s="103"/>
    </row>
    <row r="213" spans="1:8" ht="25.2" customHeight="1" x14ac:dyDescent="0.25">
      <c r="A213" s="211" t="s">
        <v>265</v>
      </c>
      <c r="B213" s="106">
        <f>B61+B78+B93+B96+B121+B131+B137</f>
        <v>0</v>
      </c>
      <c r="C213" s="88"/>
      <c r="E213" s="103"/>
    </row>
    <row r="214" spans="1:8" ht="25.2" customHeight="1" x14ac:dyDescent="0.25">
      <c r="A214" s="211" t="s">
        <v>266</v>
      </c>
      <c r="B214" s="107">
        <f>B157</f>
        <v>0</v>
      </c>
      <c r="C214" s="88"/>
      <c r="E214" s="103"/>
    </row>
    <row r="215" spans="1:8" ht="25.2" customHeight="1" x14ac:dyDescent="0.25">
      <c r="A215" s="212" t="s">
        <v>233</v>
      </c>
      <c r="B215" s="101">
        <f>ROUNDDOWN(B213-B214,2)</f>
        <v>0</v>
      </c>
      <c r="C215" s="100" t="str">
        <f>IF((B215)=0,"",IF((B215)&lt;&gt;0,"Edellisten tilikausien jäämät on täsmättävä edellisen tilikauden taseen rahoitusasemaan!"))</f>
        <v/>
      </c>
      <c r="E215" s="103"/>
    </row>
    <row r="216" spans="1:8" ht="44.4" customHeight="1" x14ac:dyDescent="0.25">
      <c r="A216" s="52" t="s">
        <v>126</v>
      </c>
      <c r="E216" s="103"/>
    </row>
    <row r="217" spans="1:8" ht="85.95" customHeight="1" x14ac:dyDescent="0.25">
      <c r="A217" s="108"/>
      <c r="B217"/>
      <c r="C217" s="109"/>
      <c r="E217" s="103"/>
    </row>
    <row r="218" spans="1:8" ht="23.4" customHeight="1" x14ac:dyDescent="0.25">
      <c r="A218" s="41" t="s">
        <v>216</v>
      </c>
      <c r="E218" s="103"/>
    </row>
    <row r="219" spans="1:8" ht="54.6" customHeight="1" x14ac:dyDescent="0.25">
      <c r="A219" s="190" t="s">
        <v>217</v>
      </c>
      <c r="B219"/>
      <c r="C219" s="110"/>
      <c r="D219" s="76"/>
      <c r="E219" s="76"/>
    </row>
    <row r="220" spans="1:8" ht="43.2" customHeight="1" x14ac:dyDescent="0.25">
      <c r="A220" s="191" t="s">
        <v>218</v>
      </c>
      <c r="B220"/>
      <c r="C220" s="76"/>
      <c r="E220" s="103"/>
    </row>
    <row r="221" spans="1:8" ht="27.6" x14ac:dyDescent="0.25">
      <c r="A221" s="52" t="s">
        <v>219</v>
      </c>
    </row>
  </sheetData>
  <sheetProtection algorithmName="SHA-512" hashValue="2ssK9G2GRPdyYsvenmrJsqq4kCYi0oOe20AY0PvmC01RtVRRDw6EeBIYVPW6qNiz0+v+4whZrF63ubrggWNO/A==" saltValue="tg/2n6AJLt68ki9JiFPC8g==" spinCount="100000" sheet="1" objects="1" scenarios="1"/>
  <mergeCells count="1">
    <mergeCell ref="C1:G1"/>
  </mergeCells>
  <dataValidations xWindow="914" yWindow="282" count="32">
    <dataValidation allowBlank="1" showInputMessage="1" showErrorMessage="1" prompt="Täytä yhteisön tilikausi tähän ruutuun aloituspäivästä lopetuspäivään. Esim. 1.1.-31.12.2020." sqref="A9" xr:uid="{40738297-84B8-410F-8E31-41C189B12DE8}"/>
    <dataValidation operator="notBetween" showInputMessage="1" showErrorMessage="1" prompt="Lisää tilikauden pituus kuukausina." sqref="A11" xr:uid="{5B823CC5-F046-4AB6-B581-9EBD64F6E8EB}"/>
    <dataValidation allowBlank="1" showInputMessage="1" showErrorMessage="1" prompt="Täytä huoneistoala- ja tilikauden pituus -solu. " sqref="E14:E15 E18 E64 E82 G18 I14:I15 G14:G15 I18" xr:uid="{4C8D6A44-8C8E-417E-9528-B6AA50EE35AC}"/>
    <dataValidation allowBlank="1" showInputMessage="1" showErrorMessage="1" prompt="Täytä huoneistoala- ja tilikauden pituus -solu." sqref="C14:C15 C18" xr:uid="{7D95AD8A-D0C8-4B25-A569-E5C972D8BD8C}"/>
    <dataValidation allowBlank="1" showInputMessage="1" showErrorMessage="1" promptTitle="Muut vuokratuotot" prompt="Muista vähentää muihin kuluihin kohdistuneet vuokratuotot (esim. varautumisiin kerätyt), jos niitä ei ole eritelty kirjanpidossa. " sqref="D18 B18 F18 H18" xr:uid="{6B8A21F5-0129-40EA-8867-59F2206EE3EB}"/>
    <dataValidation allowBlank="1" showInputMessage="1" showErrorMessage="1" promptTitle="Kulujen kirjaus" prompt="Kulut syötetään +merkkisenä." sqref="D27 B27 F27 H27" xr:uid="{6C452D56-1405-418A-A404-3C174A0342EA}"/>
    <dataValidation allowBlank="1" showInputMessage="1" showErrorMessage="1" promptTitle="Korjaukset ja aktivoinnit" prompt="Korjaukset esitetään nettosummana +merkkisenä. Jos kuluja on aktivoitu taseeseen, esitetään aktivoidut kulut + merkkisenä alapuolella. (Korjauskulut+aktivoidut kulut = korjauksiin käytetyt rahavarat). Myynnit esitetään -merkkisenä." sqref="D40 B40 D87 B87 F40 F87 H40 H87" xr:uid="{BD193BD9-4912-42B8-83B6-8699736AA78E}"/>
    <dataValidation allowBlank="1" showInputMessage="1" showErrorMessage="1" promptTitle="Vuokran tasaus" prompt="Kohdekohtaiset laskelmat: Summa kertoo, miten paljon kohde saa hyvitystä muilta kohteilta (-merkkinen) tai miten paljon kohde maksaa muiden kohteiden kuluja (+merkkinen). " sqref="H75 H90 H45 H58 F58 F75 F90 F45" xr:uid="{0077E5C1-EC38-4C66-ACB1-7BD59ABC4B07}"/>
    <dataValidation allowBlank="1" showInputMessage="1" showErrorMessage="1" promptTitle="Lyhennykset" prompt="Esitetään ainoastaan omakustannusvuokran alaisten kohteiden lyhennykset" sqref="D69 B69 D52 B52 F69 F52 H69 H52" xr:uid="{3B1EA6B5-2B06-4FE2-8834-ED9629230FD8}"/>
    <dataValidation allowBlank="1" showInputMessage="1" showErrorMessage="1" promptTitle="Varautumisten tuotot" prompt="Varautumisten tuottoina esitetään summa, joka on todellisuudessa kertynyt vuokrissa varautumisiin. _x000a__x000a_Varautumisiin kerättävät vuokrat on esitettävä myös vuokranmäärityslaskelmassa." sqref="D82 B82 F82 H82" xr:uid="{77176AB9-AE3D-4B76-88E5-2A350FFD8C1E}"/>
    <dataValidation allowBlank="1" showInputMessage="1" showErrorMessage="1" promptTitle="Ohje" prompt="Edellisen tilikauden jälkilaskelmasta &quot;omakust.vuokrauksen investointien rahoitusjäämä tilikauden lopussa&quot;. _x000a__x000a_Vuoden 2017 j-laskelmassa summa on 0 €, jos laskelmaa ei ole laadittu aiemmilta vuosilta." sqref="D96 B96 F96 H96" xr:uid="{263B8DDE-904F-4A37-8F9C-73065E59A995}"/>
    <dataValidation allowBlank="1" showInputMessage="1" showErrorMessage="1" promptTitle="Saadut avustukset" prompt="Summa sisältää investointeihin saadut avustukset." sqref="D97 B97 F97 H97" xr:uid="{054EFAB5-154F-4501-9E48-40F80B81097B}"/>
    <dataValidation allowBlank="1" showInputMessage="1" showErrorMessage="1" promptTitle="Laskentaohje" prompt="Muun vuokraustoiminnan tilikauden pitkäaik.vieraspo + lyh.aik. vieras po - edell.tilikauden pitkäaik.vieraspo + lyh.aik. vieras po." sqref="D116 B116 F116 H116" xr:uid="{8BE207EE-328E-4E28-8158-A9F12BDA7990}"/>
    <dataValidation allowBlank="1" showInputMessage="1" showErrorMessage="1" promptTitle="Vuokravakuuksien esittäminen" prompt="Vuokravakuudet esitetään  lyhyt.aik.veloissa, jos kirjanpidossa kirjattu lyhytaikaisiin. Jos kirjanpidossa kirjattu pitkäaikaisiin, vakuudet esitetään muissa  rahoitukseen vaikuttavissa tapahtumissa. " sqref="B150 B155" xr:uid="{DC208447-BC8D-4A32-8013-7AF784DCDBC9}"/>
    <dataValidation allowBlank="1" showInputMessage="1" showErrorMessage="1" promptTitle="Pakollinen syöttieto" prompt="Edellisen tilikauden taseen rahoitusasema on esitettävä laskelmassa. Summat otetaan edellisen tilikauden tilinpäätöksestä tai jälkilaskelmasta, jos sellainen on laadittu vuoden 2016 vuokrista. " sqref="B154" xr:uid="{6AB6FE87-0D88-4B39-813A-8CBA2A0C3444}"/>
    <dataValidation allowBlank="1" showInputMessage="1" showErrorMessage="1" promptTitle="Vuoden 2017 jälkilaskelma" prompt="Vuodelta 2016 kertyneet ylijäämät voi siirtää suoraan varautumisiin kertyneisiin varoihin. Jos on kertynyt alijäämää, esitetään se hoito- tai rahoitusvuokraan kertyneeksi." sqref="B157" xr:uid="{5838A2F6-2F7A-4369-A481-B70BF65FDB51}"/>
    <dataValidation allowBlank="1" showInputMessage="1" showErrorMessage="1" promptTitle="Ohje" prompt="Luvut syötetään suoraan tilinpäätöksestä. Huomaa lisätä tuottoihin myös rahoitustuotot. " sqref="B160" xr:uid="{E6998B49-1672-4B3A-8EE5-A040ABE7B0B2}"/>
    <dataValidation allowBlank="1" showInputMessage="1" showErrorMessage="1" promptTitle="Ohje" prompt="Syötä luvut! Tarkista myös että muutos näkyy jälkilaskelmalla muuna rahoitukseen vaikuttavana tapahtumana." sqref="B201:B203 D201:D203 F201:F203 H201:H203" xr:uid="{CAB40E2A-14E8-44B1-9075-F47A67621D87}"/>
    <dataValidation allowBlank="1" showInputMessage="1" showErrorMessage="1" promptTitle="Ohje" prompt="OPO:n muutoksia voivat olla esim. osakepääoman muutokset, muutokset eri rahastoissa jne. Tarkista myös, ettei edell.tilikauden ja tilikauden tuloksesta ole suoraan vähennetty osinkoa. Myös osinko on huomioitava laskelmassa. " sqref="B198" xr:uid="{7A4DC92D-98F8-4460-AC53-D5C7DEBF286C}"/>
    <dataValidation allowBlank="1" showInputMessage="1" showErrorMessage="1" promptTitle="Laskukaava" prompt="Muuta laskukaava sen mukaan, onko taseeseen aktivoidut esitetty +merkkisenä vai -merkkisenä. Tässä kaavassa taseeseen aktivoidut on hoito- ja rahoituskuluissa sekä varautumisissa esitetty +merkkisenä. " sqref="B179 F179 D179 H179" xr:uid="{564035A3-7D33-4F50-ABA4-BD9798CD897D}"/>
    <dataValidation allowBlank="1" showInputMessage="1" showErrorMessage="1" promptTitle="Tarkistus" prompt="Tarkista tarvittaessa laskukaava. Suojauksen voi avata salasanalla &quot;ara&quot;. " sqref="B196 B183 D196 D183 F196 F183 H196 H183" xr:uid="{3B774C07-4E34-4610-966E-E2048C9BE3D6}"/>
    <dataValidation allowBlank="1" showInputMessage="1" showErrorMessage="1" promptTitle="Vuokran tasaus" prompt="Jos kuluja tasataan, ei yhteisö- ja tasausryhmätason laskelmassa esitetä vuokran tasaus -summaa, koska kulut ovat jaettu kaikille kohteille. " sqref="B45 D45 B58 D58 B75 D75 B90 D90" xr:uid="{C8CB669A-36F4-47C9-AA8C-FF4FBFFB2606}"/>
    <dataValidation allowBlank="1" showInputMessage="1" showErrorMessage="1" promptTitle="Vuokravakuudet" prompt="Vuokravakuudet esitetään lyhyaikaisissa veloissa taseen rahoitusasemassa, jos ne ovat kirjattu kirjanpidossa lyh.aikaisiin velkoihin. Jos vuokravakuudet ovat kirjattu pitkäaikaisiin velkoihin, esitetään ne muissa rahoitukseen vaikuttavissa tapahtumissa. " sqref="B185" xr:uid="{E01AFA54-EFAB-425F-BEC8-1A31E5B761F6}"/>
    <dataValidation allowBlank="1" showInputMessage="1" showErrorMessage="1" promptTitle="Ohje" prompt="Tässä voi tarkistaa esim. vuokravakuudet, jos ne ovat kirjattu kirjanpidossa pitkäaikaisiin velkoihin ja jälkilaskelmalla muihin rahoitukseen vaikuttaviin tapahtumiin.  " sqref="B207 D207 F207 H207" xr:uid="{32CA5D32-B8F3-4337-8FE2-E56CA14FBCD8}"/>
    <dataValidation allowBlank="1" showInputMessage="1" showErrorMessage="1" promptTitle="Taseen rah.asema, edell.tilikaus" prompt="Jos vuoden 2016 taseen rahoitusasema on +merkkinen (ylijäämää), voi ylijäämän siirtää vuoden 2017 jälkilaskelmassa suoraan varautumisiin kertyneeksi. Jos taseen rahoitusasema on -merkkinen, on alijäämä esitettävä joko hoito- tai rah.vuokraan kertyneeksi. " sqref="B93" xr:uid="{13988C98-580A-43B6-A482-5AD8EDADC6DE}"/>
    <dataValidation allowBlank="1" showInputMessage="1" showErrorMessage="1" promptTitle="Ohje" prompt="Luvut otetaan suoraan tilinpäätöksestä. Huomaa lisätä kuluihin myös rahoituskulut. " sqref="B161" xr:uid="{B45D1128-6412-4880-BDB5-0D42C091C38D}"/>
    <dataValidation allowBlank="1" showInputMessage="1" showErrorMessage="1" promptTitle="Huom." prompt="Käyttöaste automaattisesti kaavalla = toteutuneet vuokrat / budjetoidut vuokrat._x000a__x000a_Laskelma on suojattu salasanalla &quot;ara&quot;." sqref="B16" xr:uid="{B0B19DB4-FEC2-4189-A6F5-E9B5E3737B16}"/>
    <dataValidation allowBlank="1" showInputMessage="1" showErrorMessage="1" prompt="Tasausryhmää koskevat tiedot täytetään vain, jos yhteisöllä on tasaus käytössä. Sarakkeen voi poistaa, mikäli sille ei ole tarvetta." sqref="D2" xr:uid="{383A5C08-348A-41C4-8ED5-9CC41F881918}"/>
    <dataValidation allowBlank="1" showInputMessage="1" showErrorMessage="1" promptTitle="Ohje ruutujen vapauttamiseen" prompt="Ruudut ovat kiinnitetty B4-ruudusta, jotta otsikot näkyvät siirryttäessä laskelmalla alaspäin ja sivusuunnassa. Ruudut voi vapauttaa B4-ruudusta seuraavasti: Näytä&gt; Kiinnitä ruudut &gt; Vapauta ruudut." sqref="B4" xr:uid="{52F752C0-A658-44A9-8309-BADA4C8753E4}"/>
    <dataValidation allowBlank="1" showInputMessage="1" showErrorMessage="1" promptTitle="Ohje" prompt="Luvut syötetään suoraan tuloslaskelmasta. Huomaa lisätä tuottoihin myös rahoitustuotot. " sqref="D160 F160 H160" xr:uid="{F7823C72-62AF-4FDE-B21B-6CB74AF977A1}"/>
    <dataValidation allowBlank="1" showInputMessage="1" showErrorMessage="1" promptTitle="Ohje" prompt="Luvut otetaan suoraan tuloslaskelmasta. Huomaa lisätä kuluihin myös rahoituskulut. " sqref="D161 F161 H161" xr:uid="{90EDA082-E699-4B14-9417-36113CB3B33D}"/>
    <dataValidation allowBlank="1" showInputMessage="1" showErrorMessage="1" promptTitle="Vuokravakuudet" prompt="Esitetään pelkästään lainat. Jos vuokravakuudet on kirjattu pitkäaikaisiin velkoihin, esitetään ne muissa rahoitukseen vaikuttavissa tapahtumissa. " sqref="D185 F185 H185" xr:uid="{D91D3D51-812C-4139-9378-D6175A04A2B8}"/>
  </dataValidations>
  <pageMargins left="0.70866141732283472" right="0.70866141732283472" top="0.74803149606299213" bottom="0.74803149606299213" header="0.31496062992125984" footer="0.31496062992125984"/>
  <pageSetup paperSize="9" scale="78" orientation="landscape" r:id="rId1"/>
  <headerFooter>
    <oddHeader>&amp;C&amp;D</oddHeader>
    <oddFooter>&amp;C&amp;P</oddFooter>
  </headerFooter>
  <rowBreaks count="1" manualBreakCount="1">
    <brk id="157" max="16383" man="1"/>
  </rowBreaks>
  <colBreaks count="1" manualBreakCount="1">
    <brk id="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A89F6-1358-4A7C-B87F-137EC135D6B8}">
  <dimension ref="A1:I221"/>
  <sheetViews>
    <sheetView showGridLines="0" zoomScale="70" zoomScaleNormal="70" workbookViewId="0">
      <selection activeCell="C1" sqref="C1:G1"/>
    </sheetView>
  </sheetViews>
  <sheetFormatPr defaultColWidth="8.7265625" defaultRowHeight="13.8" x14ac:dyDescent="0.25"/>
  <cols>
    <col min="1" max="1" width="55.6328125" style="52" customWidth="1"/>
    <col min="2" max="2" width="28.6328125" style="37" customWidth="1"/>
    <col min="3" max="3" width="9.453125" style="37" customWidth="1"/>
    <col min="4" max="4" width="28.6328125" style="88" customWidth="1"/>
    <col min="5" max="5" width="9.453125" style="36" customWidth="1"/>
    <col min="6" max="6" width="30.81640625" style="1" customWidth="1"/>
    <col min="7" max="7" width="8.7265625" style="5"/>
    <col min="8" max="8" width="31.1796875" style="5" customWidth="1"/>
    <col min="9" max="16384" width="8.7265625" style="5"/>
  </cols>
  <sheetData>
    <row r="1" spans="1:9" s="4" customFormat="1" ht="124.5" customHeight="1" thickBot="1" x14ac:dyDescent="0.3">
      <c r="A1" s="182" t="s">
        <v>220</v>
      </c>
      <c r="B1" s="24"/>
      <c r="C1" s="461" t="e" vm="1">
        <v>#VALUE!</v>
      </c>
      <c r="D1" s="461"/>
      <c r="E1" s="461"/>
      <c r="F1" s="461"/>
      <c r="G1" s="461"/>
    </row>
    <row r="2" spans="1:9" s="225" customFormat="1" ht="65.400000000000006" customHeight="1" thickBot="1" x14ac:dyDescent="0.35">
      <c r="A2" s="236" t="s">
        <v>168</v>
      </c>
      <c r="B2" s="239" t="s">
        <v>173</v>
      </c>
      <c r="C2" s="240"/>
      <c r="D2" s="241" t="s">
        <v>174</v>
      </c>
      <c r="E2" s="242"/>
      <c r="F2" s="243" t="s">
        <v>333</v>
      </c>
      <c r="G2" s="242"/>
      <c r="H2" s="243" t="s">
        <v>333</v>
      </c>
      <c r="I2" s="242"/>
    </row>
    <row r="3" spans="1:9" s="235" customFormat="1" ht="53.4" customHeight="1" thickTop="1" thickBot="1" x14ac:dyDescent="0.3">
      <c r="A3" s="25"/>
      <c r="B3" s="338" t="str">
        <f>IF('Jälkilaskelma 2017'!B3="","",'Jälkilaskelma 2017'!B3)</f>
        <v/>
      </c>
      <c r="C3" s="339"/>
      <c r="D3" s="338" t="str">
        <f>IF('Jälkilaskelma 2017'!D3="","",'Jälkilaskelma 2017'!D3)</f>
        <v/>
      </c>
      <c r="E3" s="339"/>
      <c r="F3" s="338" t="str">
        <f>IF('Jälkilaskelma 2017'!F3="","",'Jälkilaskelma 2017'!F3)</f>
        <v/>
      </c>
      <c r="G3" s="339"/>
      <c r="H3" s="338" t="str">
        <f>IF('Jälkilaskelma 2017'!H3="","",'Jälkilaskelma 2017'!H3)</f>
        <v/>
      </c>
      <c r="I3" s="339"/>
    </row>
    <row r="4" spans="1:9" s="225" customFormat="1" ht="31.2" customHeight="1" thickTop="1" x14ac:dyDescent="0.25">
      <c r="A4" s="237" t="s">
        <v>172</v>
      </c>
      <c r="B4" s="256" t="s">
        <v>99</v>
      </c>
      <c r="C4" s="257"/>
      <c r="D4" s="258" t="s">
        <v>99</v>
      </c>
      <c r="E4" s="259"/>
      <c r="F4" s="260" t="s">
        <v>99</v>
      </c>
      <c r="G4" s="259"/>
      <c r="H4" s="260" t="s">
        <v>99</v>
      </c>
      <c r="I4" s="259"/>
    </row>
    <row r="5" spans="1:9" s="225" customFormat="1" ht="33" customHeight="1" x14ac:dyDescent="0.25">
      <c r="A5" s="25"/>
      <c r="B5" s="244" t="s">
        <v>167</v>
      </c>
      <c r="C5" s="245"/>
      <c r="D5" s="249" t="s">
        <v>167</v>
      </c>
      <c r="E5" s="250"/>
      <c r="F5" s="254" t="s">
        <v>331</v>
      </c>
      <c r="G5" s="250"/>
      <c r="H5" s="254" t="s">
        <v>331</v>
      </c>
      <c r="I5" s="250"/>
    </row>
    <row r="6" spans="1:9" s="225" customFormat="1" ht="32.700000000000003" customHeight="1" x14ac:dyDescent="0.25">
      <c r="A6" s="237" t="s">
        <v>171</v>
      </c>
      <c r="B6" s="21"/>
      <c r="C6" s="306"/>
      <c r="D6" s="226"/>
      <c r="E6" s="307"/>
      <c r="F6" s="8"/>
      <c r="G6" s="307"/>
      <c r="H6" s="8"/>
      <c r="I6" s="307"/>
    </row>
    <row r="7" spans="1:9" s="225" customFormat="1" ht="31.95" customHeight="1" thickBot="1" x14ac:dyDescent="0.3">
      <c r="A7" s="26"/>
      <c r="B7" s="248" t="s">
        <v>175</v>
      </c>
      <c r="C7" s="246"/>
      <c r="D7" s="253" t="s">
        <v>175</v>
      </c>
      <c r="E7" s="251"/>
      <c r="F7" s="255" t="s">
        <v>175</v>
      </c>
      <c r="G7" s="251"/>
      <c r="H7" s="255" t="s">
        <v>175</v>
      </c>
      <c r="I7" s="251"/>
    </row>
    <row r="8" spans="1:9" s="225" customFormat="1" ht="32.700000000000003" customHeight="1" thickBot="1" x14ac:dyDescent="0.3">
      <c r="A8" s="237" t="s">
        <v>169</v>
      </c>
      <c r="B8" s="22"/>
      <c r="C8" s="247"/>
      <c r="D8" s="19"/>
      <c r="E8" s="252"/>
      <c r="F8" s="227"/>
      <c r="G8" s="252"/>
      <c r="H8" s="227"/>
      <c r="I8" s="252"/>
    </row>
    <row r="9" spans="1:9" s="225" customFormat="1" ht="31.5" customHeight="1" x14ac:dyDescent="0.25">
      <c r="A9" s="27"/>
      <c r="B9" s="198" t="s">
        <v>100</v>
      </c>
      <c r="C9" s="28"/>
      <c r="D9" s="199" t="s">
        <v>100</v>
      </c>
      <c r="E9" s="29"/>
      <c r="F9" s="228" t="s">
        <v>100</v>
      </c>
      <c r="G9" s="29"/>
      <c r="H9" s="228" t="s">
        <v>100</v>
      </c>
      <c r="I9" s="29"/>
    </row>
    <row r="10" spans="1:9" s="225" customFormat="1" ht="33" customHeight="1" thickBot="1" x14ac:dyDescent="0.3">
      <c r="A10" s="238" t="s">
        <v>170</v>
      </c>
      <c r="B10" s="30" t="s">
        <v>167</v>
      </c>
      <c r="C10" s="229"/>
      <c r="D10" s="31" t="s">
        <v>167</v>
      </c>
      <c r="E10" s="230"/>
      <c r="F10" s="31" t="s">
        <v>167</v>
      </c>
      <c r="G10" s="230"/>
      <c r="H10" s="31" t="s">
        <v>167</v>
      </c>
      <c r="I10" s="230"/>
    </row>
    <row r="11" spans="1:9" s="225" customFormat="1" ht="32.700000000000003" customHeight="1" thickBot="1" x14ac:dyDescent="0.3">
      <c r="A11" s="32" t="str">
        <f>IF('Jälkilaskelma 2017'!A11="","",'Jälkilaskelma 2017'!A11)</f>
        <v/>
      </c>
      <c r="B11" s="23"/>
      <c r="C11" s="33"/>
      <c r="D11" s="20"/>
      <c r="E11" s="34"/>
      <c r="F11" s="231"/>
      <c r="G11" s="34"/>
      <c r="H11" s="231"/>
      <c r="I11" s="34"/>
    </row>
    <row r="12" spans="1:9" s="6" customFormat="1" ht="85.95" customHeight="1" x14ac:dyDescent="0.25">
      <c r="A12" s="189" t="s">
        <v>269</v>
      </c>
      <c r="B12"/>
      <c r="C12" s="35"/>
      <c r="D12" s="35"/>
      <c r="E12" s="36"/>
      <c r="F12" s="3"/>
    </row>
    <row r="13" spans="1:9" s="6" customFormat="1" ht="80.400000000000006" customHeight="1" thickBot="1" x14ac:dyDescent="0.35">
      <c r="A13" s="201" t="s">
        <v>84</v>
      </c>
      <c r="B13" s="234" t="str">
        <f>IF(B3="","",(B3))</f>
        <v/>
      </c>
      <c r="C13" s="200" t="s">
        <v>268</v>
      </c>
      <c r="D13" s="234" t="str">
        <f>IF(D3="","",(D3))</f>
        <v/>
      </c>
      <c r="E13" s="200" t="s">
        <v>268</v>
      </c>
      <c r="F13" s="234" t="str">
        <f>IF(F3="","",(F3))</f>
        <v/>
      </c>
      <c r="G13" s="200" t="s">
        <v>268</v>
      </c>
      <c r="H13" s="234" t="str">
        <f>IF(H3="","",(H3))</f>
        <v/>
      </c>
      <c r="I13" s="200" t="s">
        <v>268</v>
      </c>
    </row>
    <row r="14" spans="1:9" s="9" customFormat="1" ht="33" customHeight="1" thickTop="1" x14ac:dyDescent="0.25">
      <c r="A14" s="137" t="s">
        <v>178</v>
      </c>
      <c r="B14" s="49"/>
      <c r="C14" s="39" t="str">
        <f>IF(B14="","",IF(B14=0,"",(B14/B$6/$A$11)))</f>
        <v/>
      </c>
      <c r="D14" s="49"/>
      <c r="E14" s="40" t="str">
        <f>IF(D14="","",IF(D14=0,"",(D14/D$6/$A$11)))</f>
        <v/>
      </c>
      <c r="F14" s="49"/>
      <c r="G14" s="40" t="str">
        <f>IF(F14="","",IF(F14=0,"",(F14/F$6/$A$11)))</f>
        <v/>
      </c>
      <c r="H14" s="49"/>
      <c r="I14" s="40" t="str">
        <f>IF(H14="","",IF(H14=0,"",(H14/H$6/$A$11)))</f>
        <v/>
      </c>
    </row>
    <row r="15" spans="1:9" s="9" customFormat="1" ht="38.4" customHeight="1" x14ac:dyDescent="0.25">
      <c r="A15" s="137" t="s">
        <v>179</v>
      </c>
      <c r="B15" s="40">
        <f>B18+B19+B64+B82</f>
        <v>0</v>
      </c>
      <c r="C15" s="39" t="str">
        <f>IF(B15="","",IF(B15=0,"",(B15/B$6/$A$11)))</f>
        <v/>
      </c>
      <c r="D15" s="40">
        <f>D18+D19+D64+D82</f>
        <v>0</v>
      </c>
      <c r="E15" s="40" t="str">
        <f>IF(D15="","",IF(D15=0,"",(D15/D$6/$A$11)))</f>
        <v/>
      </c>
      <c r="F15" s="40">
        <f>F18+F19+F64+F82</f>
        <v>0</v>
      </c>
      <c r="G15" s="40" t="str">
        <f>IF(F15="","",IF(F15=0,"",(F15/F$6/$A$11)))</f>
        <v/>
      </c>
      <c r="H15" s="40">
        <f>H18+H19+H64+H82</f>
        <v>0</v>
      </c>
      <c r="I15" s="40" t="str">
        <f>IF(H15="","",IF(H15=0,"",(H15/H$6/$A$11)))</f>
        <v/>
      </c>
    </row>
    <row r="16" spans="1:9" s="9" customFormat="1" ht="25.2" customHeight="1" x14ac:dyDescent="0.25">
      <c r="A16" s="138" t="s">
        <v>180</v>
      </c>
      <c r="B16" s="42" t="e">
        <f>B15/B14</f>
        <v>#DIV/0!</v>
      </c>
      <c r="C16" s="43"/>
      <c r="D16" s="42" t="e">
        <f>D15/D14</f>
        <v>#DIV/0!</v>
      </c>
      <c r="E16" s="43"/>
      <c r="F16" s="42" t="e">
        <f>F15/F14</f>
        <v>#DIV/0!</v>
      </c>
      <c r="G16" s="43"/>
      <c r="H16" s="42" t="e">
        <f>H15/H14</f>
        <v>#DIV/0!</v>
      </c>
      <c r="I16" s="43"/>
    </row>
    <row r="17" spans="1:9" s="9" customFormat="1" ht="45.6" customHeight="1" thickBot="1" x14ac:dyDescent="0.35">
      <c r="A17" s="142" t="s">
        <v>129</v>
      </c>
      <c r="B17" s="44"/>
      <c r="C17" s="44"/>
      <c r="D17" s="44"/>
      <c r="E17" s="44"/>
      <c r="F17" s="44"/>
      <c r="G17" s="44"/>
      <c r="H17" s="44"/>
      <c r="I17" s="44"/>
    </row>
    <row r="18" spans="1:9" s="9" customFormat="1" ht="25.2" customHeight="1" thickTop="1" x14ac:dyDescent="0.25">
      <c r="A18" s="272" t="s">
        <v>128</v>
      </c>
      <c r="B18" s="46"/>
      <c r="C18" s="39" t="str">
        <f>IF(B18="","",IF(B18=0,"",(B18/B$6/$A$11)))</f>
        <v/>
      </c>
      <c r="D18" s="46"/>
      <c r="E18" s="40" t="str">
        <f>IF(D18="","",IF(D18=0,"",(D18/D$6/$A$11)))</f>
        <v/>
      </c>
      <c r="F18" s="46"/>
      <c r="G18" s="40" t="str">
        <f>IF(F18="","",IF(F18=0,"",(F18/F$6/$A$11)))</f>
        <v/>
      </c>
      <c r="H18" s="46"/>
      <c r="I18" s="40" t="str">
        <f>IF(H18="","",IF(H18=0,"",(H18/H$6/$A$11)))</f>
        <v/>
      </c>
    </row>
    <row r="19" spans="1:9" s="9" customFormat="1" ht="25.2" customHeight="1" x14ac:dyDescent="0.25">
      <c r="A19" s="204" t="s">
        <v>21</v>
      </c>
      <c r="B19" s="49"/>
      <c r="C19" s="50" t="str">
        <f>IF(B19="","",IF(B19=0,"",(B19/B$6/$A$11)))</f>
        <v/>
      </c>
      <c r="D19" s="49"/>
      <c r="E19" s="50" t="str">
        <f>IF(D19="","",IF(D19=0,"",(D19/D$6/$A$11)))</f>
        <v/>
      </c>
      <c r="F19" s="49"/>
      <c r="G19" s="50" t="str">
        <f>IF(F19="","",IF(F19=0,"",(F19/F$6/$A$11)))</f>
        <v/>
      </c>
      <c r="H19" s="49"/>
      <c r="I19" s="50" t="str">
        <f>IF(H19="","",IF(H19=0,"",(H19/H$6/$A$11)))</f>
        <v/>
      </c>
    </row>
    <row r="20" spans="1:9" s="9" customFormat="1" ht="25.2" customHeight="1" x14ac:dyDescent="0.25">
      <c r="A20" s="204" t="s">
        <v>13</v>
      </c>
      <c r="B20" s="49"/>
      <c r="C20" s="50" t="str">
        <f>IF(B20="","",IF(B20=0,"",(B20/B$6/$A$11)))</f>
        <v/>
      </c>
      <c r="D20" s="49"/>
      <c r="E20" s="50" t="str">
        <f>IF(D20="","",IF(D20=0,"",(D20/D$6/$A$11)))</f>
        <v/>
      </c>
      <c r="F20" s="49"/>
      <c r="G20" s="50" t="str">
        <f>IF(F20="","",IF(F20=0,"",(F20/F$6/$A$11)))</f>
        <v/>
      </c>
      <c r="H20" s="49"/>
      <c r="I20" s="50" t="str">
        <f>IF(H20="","",IF(H20=0,"",(H20/H$6/$A$11)))</f>
        <v/>
      </c>
    </row>
    <row r="21" spans="1:9" s="9" customFormat="1" ht="25.2" customHeight="1" x14ac:dyDescent="0.25">
      <c r="A21" s="204" t="s">
        <v>0</v>
      </c>
      <c r="B21" s="51"/>
      <c r="C21" s="40" t="str">
        <f>IF(B21="","",IF(B21=0,"",(B21/B$6/$A$11)))</f>
        <v/>
      </c>
      <c r="D21" s="51"/>
      <c r="E21" s="50" t="str">
        <f>IF(D21="","",IF(D21=0,"",(D21/D$6/$A$11)))</f>
        <v/>
      </c>
      <c r="F21" s="51"/>
      <c r="G21" s="50" t="str">
        <f>IF(F21="","",IF(F21=0,"",(F21/F$6/$A$11)))</f>
        <v/>
      </c>
      <c r="H21" s="51"/>
      <c r="I21" s="50" t="str">
        <f>IF(H21="","",IF(H21=0,"",(H21/H$6/$A$11)))</f>
        <v/>
      </c>
    </row>
    <row r="22" spans="1:9" ht="27.6" customHeight="1" x14ac:dyDescent="0.25">
      <c r="A22" s="273" t="s">
        <v>181</v>
      </c>
      <c r="B22" s="53"/>
      <c r="C22" s="54"/>
      <c r="D22" s="53"/>
      <c r="E22" s="55"/>
      <c r="F22" s="53"/>
      <c r="G22" s="55"/>
      <c r="H22" s="53"/>
      <c r="I22" s="55"/>
    </row>
    <row r="23" spans="1:9" s="9" customFormat="1" ht="25.2" customHeight="1" x14ac:dyDescent="0.25">
      <c r="A23" s="204" t="s">
        <v>32</v>
      </c>
      <c r="B23" s="49"/>
      <c r="C23" s="50" t="str">
        <f>IF(B23="","",IF(B23=0,"",(B23/B$6/$A$11)))</f>
        <v/>
      </c>
      <c r="D23" s="49"/>
      <c r="E23" s="50" t="str">
        <f>IF(D23="","",IF(D23=0,"",(D23/D$6/$A$11)))</f>
        <v/>
      </c>
      <c r="F23" s="49"/>
      <c r="G23" s="50" t="str">
        <f>IF(F23="","",IF(F23=0,"",(F23/F$6/$A$11)))</f>
        <v/>
      </c>
      <c r="H23" s="49"/>
      <c r="I23" s="50" t="str">
        <f>IF(H23="","",IF(H23=0,"",(H23/H$6/$A$11)))</f>
        <v/>
      </c>
    </row>
    <row r="24" spans="1:9" s="9" customFormat="1" ht="25.2" customHeight="1" x14ac:dyDescent="0.25">
      <c r="A24" s="151" t="s">
        <v>11</v>
      </c>
      <c r="B24" s="46"/>
      <c r="C24" s="50" t="str">
        <f>IF(B24="","",IF(B24=0,"",(B24/B$6/$A$11)))</f>
        <v/>
      </c>
      <c r="D24" s="46"/>
      <c r="E24" s="50" t="str">
        <f>IF(D24="","",IF(D24=0,"",(D24/D$6/$A$11)))</f>
        <v/>
      </c>
      <c r="F24" s="46"/>
      <c r="G24" s="50" t="str">
        <f>IF(F24="","",IF(F24=0,"",(F24/F$6/$A$11)))</f>
        <v/>
      </c>
      <c r="H24" s="46"/>
      <c r="I24" s="50" t="str">
        <f>IF(H24="","",IF(H24=0,"",(H24/H$6/$A$11)))</f>
        <v/>
      </c>
    </row>
    <row r="25" spans="1:9" s="9" customFormat="1" ht="25.2" customHeight="1" x14ac:dyDescent="0.25">
      <c r="A25" s="61" t="s">
        <v>116</v>
      </c>
      <c r="B25" s="58">
        <f>SUM(B18:B24)</f>
        <v>0</v>
      </c>
      <c r="C25" s="40" t="str">
        <f>IF(B25="","",IF(B25=0,"",(B25/B$6/$A$11)))</f>
        <v/>
      </c>
      <c r="D25" s="58">
        <f>SUM(D18:D24)</f>
        <v>0</v>
      </c>
      <c r="E25" s="40" t="str">
        <f>IF(D25="","",IF(D25=0,"",(D25/D$6/$A$11)))</f>
        <v/>
      </c>
      <c r="F25" s="58">
        <f>SUM(F18:F24)</f>
        <v>0</v>
      </c>
      <c r="G25" s="40" t="str">
        <f>IF(F25="","",IF(F25=0,"",(F25/F$6/$A$11)))</f>
        <v/>
      </c>
      <c r="H25" s="58">
        <f>SUM(H18:H24)</f>
        <v>0</v>
      </c>
      <c r="I25" s="40" t="str">
        <f>IF(H25="","",IF(H25=0,"",(H25/H$6/$A$11)))</f>
        <v/>
      </c>
    </row>
    <row r="26" spans="1:9" s="9" customFormat="1" ht="25.2" customHeight="1" x14ac:dyDescent="0.25">
      <c r="A26" s="279" t="s">
        <v>14</v>
      </c>
      <c r="B26" s="37"/>
      <c r="C26" s="60"/>
      <c r="D26" s="37"/>
      <c r="E26" s="60"/>
      <c r="F26" s="37"/>
      <c r="G26" s="60"/>
      <c r="H26" s="37"/>
      <c r="I26" s="60"/>
    </row>
    <row r="27" spans="1:9" s="9" customFormat="1" ht="25.2" customHeight="1" x14ac:dyDescent="0.25">
      <c r="A27" s="204" t="s">
        <v>182</v>
      </c>
      <c r="B27" s="49"/>
      <c r="C27" s="50" t="str">
        <f t="shared" ref="C27:C46" si="0">IF(B27="","",IF(B27=0,"",(B27/B$6/$A$11)))</f>
        <v/>
      </c>
      <c r="D27" s="49"/>
      <c r="E27" s="50" t="str">
        <f t="shared" ref="E27:E46" si="1">IF(D27="","",IF(D27=0,"",(D27/D$6/$A$11)))</f>
        <v/>
      </c>
      <c r="F27" s="49"/>
      <c r="G27" s="50" t="str">
        <f t="shared" ref="G27:G46" si="2">IF(F27="","",IF(F27=0,"",(F27/F$6/$A$11)))</f>
        <v/>
      </c>
      <c r="H27" s="49"/>
      <c r="I27" s="50" t="str">
        <f t="shared" ref="I27:I46" si="3">IF(H27="","",IF(H27=0,"",(H27/H$6/$A$11)))</f>
        <v/>
      </c>
    </row>
    <row r="28" spans="1:9" s="9" customFormat="1" ht="25.2" customHeight="1" x14ac:dyDescent="0.25">
      <c r="A28" s="204" t="s">
        <v>18</v>
      </c>
      <c r="B28" s="49"/>
      <c r="C28" s="50" t="str">
        <f t="shared" si="0"/>
        <v/>
      </c>
      <c r="D28" s="49"/>
      <c r="E28" s="50" t="str">
        <f t="shared" si="1"/>
        <v/>
      </c>
      <c r="F28" s="49"/>
      <c r="G28" s="50" t="str">
        <f t="shared" si="2"/>
        <v/>
      </c>
      <c r="H28" s="49"/>
      <c r="I28" s="50" t="str">
        <f t="shared" si="3"/>
        <v/>
      </c>
    </row>
    <row r="29" spans="1:9" s="9" customFormat="1" ht="25.2" customHeight="1" x14ac:dyDescent="0.25">
      <c r="A29" s="204" t="s">
        <v>1</v>
      </c>
      <c r="B29" s="49"/>
      <c r="C29" s="50" t="str">
        <f t="shared" si="0"/>
        <v/>
      </c>
      <c r="D29" s="49"/>
      <c r="E29" s="50" t="str">
        <f t="shared" si="1"/>
        <v/>
      </c>
      <c r="F29" s="49"/>
      <c r="G29" s="50" t="str">
        <f t="shared" si="2"/>
        <v/>
      </c>
      <c r="H29" s="49"/>
      <c r="I29" s="50" t="str">
        <f t="shared" si="3"/>
        <v/>
      </c>
    </row>
    <row r="30" spans="1:9" s="9" customFormat="1" ht="25.2" customHeight="1" x14ac:dyDescent="0.25">
      <c r="A30" s="204" t="s">
        <v>2</v>
      </c>
      <c r="B30" s="49"/>
      <c r="C30" s="50" t="str">
        <f t="shared" si="0"/>
        <v/>
      </c>
      <c r="D30" s="49"/>
      <c r="E30" s="50" t="str">
        <f t="shared" si="1"/>
        <v/>
      </c>
      <c r="F30" s="49"/>
      <c r="G30" s="50" t="str">
        <f t="shared" si="2"/>
        <v/>
      </c>
      <c r="H30" s="49"/>
      <c r="I30" s="50" t="str">
        <f t="shared" si="3"/>
        <v/>
      </c>
    </row>
    <row r="31" spans="1:9" s="9" customFormat="1" ht="25.2" customHeight="1" x14ac:dyDescent="0.25">
      <c r="A31" s="204" t="s">
        <v>3</v>
      </c>
      <c r="B31" s="49"/>
      <c r="C31" s="50" t="str">
        <f t="shared" si="0"/>
        <v/>
      </c>
      <c r="D31" s="49"/>
      <c r="E31" s="50" t="str">
        <f t="shared" si="1"/>
        <v/>
      </c>
      <c r="F31" s="49"/>
      <c r="G31" s="50" t="str">
        <f t="shared" si="2"/>
        <v/>
      </c>
      <c r="H31" s="49"/>
      <c r="I31" s="50" t="str">
        <f t="shared" si="3"/>
        <v/>
      </c>
    </row>
    <row r="32" spans="1:9" s="9" customFormat="1" ht="25.2" customHeight="1" x14ac:dyDescent="0.25">
      <c r="A32" s="204" t="s">
        <v>4</v>
      </c>
      <c r="B32" s="49"/>
      <c r="C32" s="50" t="str">
        <f t="shared" si="0"/>
        <v/>
      </c>
      <c r="D32" s="49"/>
      <c r="E32" s="50" t="str">
        <f t="shared" si="1"/>
        <v/>
      </c>
      <c r="F32" s="49"/>
      <c r="G32" s="50" t="str">
        <f t="shared" si="2"/>
        <v/>
      </c>
      <c r="H32" s="49"/>
      <c r="I32" s="50" t="str">
        <f t="shared" si="3"/>
        <v/>
      </c>
    </row>
    <row r="33" spans="1:9" s="9" customFormat="1" ht="25.2" customHeight="1" x14ac:dyDescent="0.25">
      <c r="A33" s="204" t="s">
        <v>5</v>
      </c>
      <c r="B33" s="49"/>
      <c r="C33" s="50" t="str">
        <f t="shared" si="0"/>
        <v/>
      </c>
      <c r="D33" s="49"/>
      <c r="E33" s="50" t="str">
        <f t="shared" si="1"/>
        <v/>
      </c>
      <c r="F33" s="49"/>
      <c r="G33" s="50" t="str">
        <f t="shared" si="2"/>
        <v/>
      </c>
      <c r="H33" s="49"/>
      <c r="I33" s="50" t="str">
        <f t="shared" si="3"/>
        <v/>
      </c>
    </row>
    <row r="34" spans="1:9" s="9" customFormat="1" ht="25.2" customHeight="1" x14ac:dyDescent="0.25">
      <c r="A34" s="204" t="s">
        <v>6</v>
      </c>
      <c r="B34" s="49"/>
      <c r="C34" s="50" t="str">
        <f t="shared" si="0"/>
        <v/>
      </c>
      <c r="D34" s="49"/>
      <c r="E34" s="50" t="str">
        <f t="shared" si="1"/>
        <v/>
      </c>
      <c r="F34" s="49"/>
      <c r="G34" s="50" t="str">
        <f t="shared" si="2"/>
        <v/>
      </c>
      <c r="H34" s="49"/>
      <c r="I34" s="50" t="str">
        <f t="shared" si="3"/>
        <v/>
      </c>
    </row>
    <row r="35" spans="1:9" s="9" customFormat="1" ht="25.2" customHeight="1" x14ac:dyDescent="0.25">
      <c r="A35" s="204" t="s">
        <v>7</v>
      </c>
      <c r="B35" s="49"/>
      <c r="C35" s="50" t="str">
        <f t="shared" si="0"/>
        <v/>
      </c>
      <c r="D35" s="49"/>
      <c r="E35" s="50" t="str">
        <f t="shared" si="1"/>
        <v/>
      </c>
      <c r="F35" s="49"/>
      <c r="G35" s="50" t="str">
        <f t="shared" si="2"/>
        <v/>
      </c>
      <c r="H35" s="49"/>
      <c r="I35" s="50" t="str">
        <f t="shared" si="3"/>
        <v/>
      </c>
    </row>
    <row r="36" spans="1:9" s="9" customFormat="1" ht="25.2" customHeight="1" x14ac:dyDescent="0.25">
      <c r="A36" s="204" t="s">
        <v>8</v>
      </c>
      <c r="B36" s="49"/>
      <c r="C36" s="50" t="str">
        <f t="shared" si="0"/>
        <v/>
      </c>
      <c r="D36" s="49"/>
      <c r="E36" s="50" t="str">
        <f t="shared" si="1"/>
        <v/>
      </c>
      <c r="F36" s="49"/>
      <c r="G36" s="50" t="str">
        <f t="shared" si="2"/>
        <v/>
      </c>
      <c r="H36" s="49"/>
      <c r="I36" s="50" t="str">
        <f t="shared" si="3"/>
        <v/>
      </c>
    </row>
    <row r="37" spans="1:9" s="9" customFormat="1" ht="25.2" customHeight="1" x14ac:dyDescent="0.25">
      <c r="A37" s="204" t="s">
        <v>9</v>
      </c>
      <c r="B37" s="49"/>
      <c r="C37" s="50" t="str">
        <f t="shared" si="0"/>
        <v/>
      </c>
      <c r="D37" s="49"/>
      <c r="E37" s="50" t="str">
        <f t="shared" si="1"/>
        <v/>
      </c>
      <c r="F37" s="49"/>
      <c r="G37" s="50" t="str">
        <f t="shared" si="2"/>
        <v/>
      </c>
      <c r="H37" s="49"/>
      <c r="I37" s="50" t="str">
        <f t="shared" si="3"/>
        <v/>
      </c>
    </row>
    <row r="38" spans="1:9" s="9" customFormat="1" ht="25.2" customHeight="1" x14ac:dyDescent="0.25">
      <c r="A38" s="204" t="s">
        <v>28</v>
      </c>
      <c r="B38" s="49"/>
      <c r="C38" s="50" t="str">
        <f t="shared" si="0"/>
        <v/>
      </c>
      <c r="D38" s="49"/>
      <c r="E38" s="50" t="str">
        <f t="shared" si="1"/>
        <v/>
      </c>
      <c r="F38" s="49"/>
      <c r="G38" s="50" t="str">
        <f t="shared" si="2"/>
        <v/>
      </c>
      <c r="H38" s="49"/>
      <c r="I38" s="50" t="str">
        <f t="shared" si="3"/>
        <v/>
      </c>
    </row>
    <row r="39" spans="1:9" s="9" customFormat="1" ht="25.2" customHeight="1" x14ac:dyDescent="0.25">
      <c r="A39" s="204" t="s">
        <v>10</v>
      </c>
      <c r="B39" s="49"/>
      <c r="C39" s="50" t="str">
        <f t="shared" si="0"/>
        <v/>
      </c>
      <c r="D39" s="49"/>
      <c r="E39" s="50" t="str">
        <f t="shared" si="1"/>
        <v/>
      </c>
      <c r="F39" s="49"/>
      <c r="G39" s="50" t="str">
        <f t="shared" si="2"/>
        <v/>
      </c>
      <c r="H39" s="49"/>
      <c r="I39" s="50" t="str">
        <f t="shared" si="3"/>
        <v/>
      </c>
    </row>
    <row r="40" spans="1:9" s="9" customFormat="1" ht="25.2" customHeight="1" x14ac:dyDescent="0.25">
      <c r="A40" s="204" t="s">
        <v>19</v>
      </c>
      <c r="B40" s="49"/>
      <c r="C40" s="50" t="str">
        <f t="shared" si="0"/>
        <v/>
      </c>
      <c r="D40" s="49"/>
      <c r="E40" s="50" t="str">
        <f t="shared" si="1"/>
        <v/>
      </c>
      <c r="F40" s="49"/>
      <c r="G40" s="50" t="str">
        <f t="shared" si="2"/>
        <v/>
      </c>
      <c r="H40" s="49"/>
      <c r="I40" s="50" t="str">
        <f t="shared" si="3"/>
        <v/>
      </c>
    </row>
    <row r="41" spans="1:9" s="9" customFormat="1" ht="25.2" customHeight="1" x14ac:dyDescent="0.25">
      <c r="A41" s="204" t="s">
        <v>183</v>
      </c>
      <c r="B41" s="49"/>
      <c r="C41" s="50" t="str">
        <f t="shared" si="0"/>
        <v/>
      </c>
      <c r="D41" s="49"/>
      <c r="E41" s="50" t="str">
        <f t="shared" si="1"/>
        <v/>
      </c>
      <c r="F41" s="49"/>
      <c r="G41" s="50" t="str">
        <f t="shared" si="2"/>
        <v/>
      </c>
      <c r="H41" s="49"/>
      <c r="I41" s="50" t="str">
        <f t="shared" si="3"/>
        <v/>
      </c>
    </row>
    <row r="42" spans="1:9" s="9" customFormat="1" ht="30.6" customHeight="1" x14ac:dyDescent="0.25">
      <c r="A42" s="204" t="s">
        <v>26</v>
      </c>
      <c r="B42" s="49"/>
      <c r="C42" s="50" t="str">
        <f t="shared" si="0"/>
        <v/>
      </c>
      <c r="D42" s="49"/>
      <c r="E42" s="50" t="str">
        <f t="shared" si="1"/>
        <v/>
      </c>
      <c r="F42" s="49"/>
      <c r="G42" s="50" t="str">
        <f t="shared" si="2"/>
        <v/>
      </c>
      <c r="H42" s="49"/>
      <c r="I42" s="50" t="str">
        <f t="shared" si="3"/>
        <v/>
      </c>
    </row>
    <row r="43" spans="1:9" s="11" customFormat="1" ht="25.2" customHeight="1" x14ac:dyDescent="0.25">
      <c r="A43" s="204" t="s">
        <v>33</v>
      </c>
      <c r="B43" s="49"/>
      <c r="C43" s="50" t="str">
        <f t="shared" si="0"/>
        <v/>
      </c>
      <c r="D43" s="49"/>
      <c r="E43" s="50" t="str">
        <f t="shared" si="1"/>
        <v/>
      </c>
      <c r="F43" s="49"/>
      <c r="G43" s="50" t="str">
        <f t="shared" si="2"/>
        <v/>
      </c>
      <c r="H43" s="49"/>
      <c r="I43" s="50" t="str">
        <f t="shared" si="3"/>
        <v/>
      </c>
    </row>
    <row r="44" spans="1:9" ht="29.4" customHeight="1" x14ac:dyDescent="0.25">
      <c r="A44" s="274" t="s">
        <v>12</v>
      </c>
      <c r="B44" s="49"/>
      <c r="C44" s="50" t="str">
        <f t="shared" si="0"/>
        <v/>
      </c>
      <c r="D44" s="51"/>
      <c r="E44" s="50" t="str">
        <f t="shared" si="1"/>
        <v/>
      </c>
      <c r="F44" s="51"/>
      <c r="G44" s="50" t="str">
        <f t="shared" si="2"/>
        <v/>
      </c>
      <c r="H44" s="51"/>
      <c r="I44" s="50" t="str">
        <f t="shared" si="3"/>
        <v/>
      </c>
    </row>
    <row r="45" spans="1:9" s="9" customFormat="1" ht="18.600000000000001" customHeight="1" x14ac:dyDescent="0.25">
      <c r="A45" s="278"/>
      <c r="B45" s="75"/>
      <c r="C45" s="40" t="str">
        <f t="shared" si="0"/>
        <v/>
      </c>
      <c r="D45" s="75"/>
      <c r="E45" s="40" t="str">
        <f t="shared" si="1"/>
        <v/>
      </c>
      <c r="F45" s="75"/>
      <c r="G45" s="40" t="str">
        <f t="shared" si="2"/>
        <v/>
      </c>
      <c r="H45" s="75"/>
      <c r="I45" s="40" t="str">
        <f t="shared" si="3"/>
        <v/>
      </c>
    </row>
    <row r="46" spans="1:9" s="9" customFormat="1" ht="25.2" customHeight="1" x14ac:dyDescent="0.25">
      <c r="A46" s="61" t="s">
        <v>118</v>
      </c>
      <c r="B46" s="277">
        <f>SUM(B27:B45)</f>
        <v>0</v>
      </c>
      <c r="C46" s="47" t="str">
        <f t="shared" si="0"/>
        <v/>
      </c>
      <c r="D46" s="277">
        <f>SUM(D27:D45)</f>
        <v>0</v>
      </c>
      <c r="E46" s="47" t="str">
        <f t="shared" si="1"/>
        <v/>
      </c>
      <c r="F46" s="277">
        <f>SUM(F27:F45)</f>
        <v>0</v>
      </c>
      <c r="G46" s="47" t="str">
        <f t="shared" si="2"/>
        <v/>
      </c>
      <c r="H46" s="277">
        <f>SUM(H27:H45)</f>
        <v>0</v>
      </c>
      <c r="I46" s="47" t="str">
        <f t="shared" si="3"/>
        <v/>
      </c>
    </row>
    <row r="47" spans="1:9" ht="48.6" customHeight="1" x14ac:dyDescent="0.25">
      <c r="A47" s="63" t="s">
        <v>31</v>
      </c>
      <c r="C47" s="60"/>
      <c r="D47" s="37"/>
      <c r="E47" s="60"/>
      <c r="F47" s="37"/>
      <c r="G47" s="60"/>
      <c r="H47" s="37"/>
      <c r="I47" s="60"/>
    </row>
    <row r="48" spans="1:9" s="9" customFormat="1" ht="25.2" customHeight="1" x14ac:dyDescent="0.25">
      <c r="A48" s="275" t="s">
        <v>16</v>
      </c>
      <c r="B48" s="49"/>
      <c r="C48" s="50" t="str">
        <f>IF(B48="","",IF(B48=0,"",(B48/B$6/$A$11)))</f>
        <v/>
      </c>
      <c r="D48" s="49"/>
      <c r="E48" s="50" t="str">
        <f>IF(D48="","",IF(D48=0,"",(D48/D$6/$A$11)))</f>
        <v/>
      </c>
      <c r="F48" s="49"/>
      <c r="G48" s="50" t="str">
        <f>IF(F48="","",IF(F48=0,"",(F48/F$6/$A$11)))</f>
        <v/>
      </c>
      <c r="H48" s="49"/>
      <c r="I48" s="50" t="str">
        <f>IF(H48="","",IF(H48=0,"",(H48/H$6/$A$11)))</f>
        <v/>
      </c>
    </row>
    <row r="49" spans="1:9" s="9" customFormat="1" ht="30.6" customHeight="1" x14ac:dyDescent="0.25">
      <c r="A49" s="61" t="s">
        <v>119</v>
      </c>
      <c r="B49" s="64">
        <f>SUM(B48:B48)</f>
        <v>0</v>
      </c>
      <c r="C49" s="40" t="str">
        <f>IF(B49="","",IF(B49=0,"",(B49/B$6/$A$11)))</f>
        <v/>
      </c>
      <c r="D49" s="64">
        <f>SUM(D48:D48)</f>
        <v>0</v>
      </c>
      <c r="E49" s="40" t="str">
        <f>IF(D49="","",IF(D49=0,"",(D49/D$6/$A$11)))</f>
        <v/>
      </c>
      <c r="F49" s="64">
        <f>SUM(F48:F48)</f>
        <v>0</v>
      </c>
      <c r="G49" s="40" t="str">
        <f>IF(F49="","",IF(F49=0,"",(F49/F$6/$A$11)))</f>
        <v/>
      </c>
      <c r="H49" s="64">
        <f>SUM(H48:H48)</f>
        <v>0</v>
      </c>
      <c r="I49" s="40" t="str">
        <f>IF(H49="","",IF(H49=0,"",(H49/H$6/$A$11)))</f>
        <v/>
      </c>
    </row>
    <row r="50" spans="1:9" s="9" customFormat="1" ht="25.2" customHeight="1" x14ac:dyDescent="0.25">
      <c r="A50" s="63" t="s">
        <v>17</v>
      </c>
      <c r="B50" s="65"/>
      <c r="C50" s="60"/>
      <c r="D50" s="65"/>
      <c r="E50" s="60"/>
      <c r="F50" s="65"/>
      <c r="G50" s="60"/>
      <c r="H50" s="65"/>
      <c r="I50" s="60"/>
    </row>
    <row r="51" spans="1:9" s="9" customFormat="1" ht="25.2" customHeight="1" x14ac:dyDescent="0.25">
      <c r="A51" s="204" t="s">
        <v>184</v>
      </c>
      <c r="B51" s="49"/>
      <c r="C51" s="50" t="str">
        <f t="shared" ref="C51:C62" si="4">IF(B51="","",IF(B51=0,"",(B51/B$6/$A$11)))</f>
        <v/>
      </c>
      <c r="D51" s="49"/>
      <c r="E51" s="50" t="str">
        <f t="shared" ref="E51:E62" si="5">IF(D51="","",IF(D51=0,"",(D51/D$6/$A$11)))</f>
        <v/>
      </c>
      <c r="F51" s="49"/>
      <c r="G51" s="50" t="str">
        <f t="shared" ref="G51:G62" si="6">IF(F51="","",IF(F51=0,"",(F51/F$6/$A$11)))</f>
        <v/>
      </c>
      <c r="H51" s="49"/>
      <c r="I51" s="50" t="str">
        <f t="shared" ref="I51:I62" si="7">IF(H51="","",IF(H51=0,"",(H51/H$6/$A$11)))</f>
        <v/>
      </c>
    </row>
    <row r="52" spans="1:9" s="9" customFormat="1" ht="31.2" customHeight="1" x14ac:dyDescent="0.25">
      <c r="A52" s="204" t="s">
        <v>35</v>
      </c>
      <c r="B52" s="49"/>
      <c r="C52" s="50" t="str">
        <f t="shared" si="4"/>
        <v/>
      </c>
      <c r="D52" s="49"/>
      <c r="E52" s="50" t="str">
        <f t="shared" si="5"/>
        <v/>
      </c>
      <c r="F52" s="49"/>
      <c r="G52" s="50" t="str">
        <f t="shared" si="6"/>
        <v/>
      </c>
      <c r="H52" s="49"/>
      <c r="I52" s="50" t="str">
        <f t="shared" si="7"/>
        <v/>
      </c>
    </row>
    <row r="53" spans="1:9" s="9" customFormat="1" ht="28.2" customHeight="1" x14ac:dyDescent="0.25">
      <c r="A53" s="270" t="s">
        <v>29</v>
      </c>
      <c r="B53" s="49"/>
      <c r="C53" s="50" t="str">
        <f t="shared" si="4"/>
        <v/>
      </c>
      <c r="D53" s="49"/>
      <c r="E53" s="50" t="str">
        <f t="shared" si="5"/>
        <v/>
      </c>
      <c r="F53" s="49"/>
      <c r="G53" s="50" t="str">
        <f t="shared" si="6"/>
        <v/>
      </c>
      <c r="H53" s="49"/>
      <c r="I53" s="50" t="str">
        <f t="shared" si="7"/>
        <v/>
      </c>
    </row>
    <row r="54" spans="1:9" s="9" customFormat="1" ht="25.2" customHeight="1" x14ac:dyDescent="0.25">
      <c r="A54" s="204" t="s">
        <v>30</v>
      </c>
      <c r="B54" s="49"/>
      <c r="C54" s="50" t="str">
        <f t="shared" si="4"/>
        <v/>
      </c>
      <c r="D54" s="51"/>
      <c r="E54" s="50" t="str">
        <f t="shared" si="5"/>
        <v/>
      </c>
      <c r="F54" s="51"/>
      <c r="G54" s="50" t="str">
        <f t="shared" si="6"/>
        <v/>
      </c>
      <c r="H54" s="51"/>
      <c r="I54" s="50" t="str">
        <f t="shared" si="7"/>
        <v/>
      </c>
    </row>
    <row r="55" spans="1:9" s="9" customFormat="1" ht="27.45" customHeight="1" x14ac:dyDescent="0.25">
      <c r="A55" s="270" t="s">
        <v>34</v>
      </c>
      <c r="B55" s="49"/>
      <c r="C55" s="50" t="str">
        <f t="shared" si="4"/>
        <v/>
      </c>
      <c r="D55" s="75"/>
      <c r="E55" s="50" t="str">
        <f t="shared" si="5"/>
        <v/>
      </c>
      <c r="F55" s="75"/>
      <c r="G55" s="50" t="str">
        <f t="shared" si="6"/>
        <v/>
      </c>
      <c r="H55" s="75"/>
      <c r="I55" s="50" t="str">
        <f t="shared" si="7"/>
        <v/>
      </c>
    </row>
    <row r="56" spans="1:9" s="9" customFormat="1" ht="40.950000000000003" customHeight="1" x14ac:dyDescent="0.25">
      <c r="A56" s="271" t="s">
        <v>346</v>
      </c>
      <c r="B56" s="49"/>
      <c r="C56" s="50" t="str">
        <f t="shared" si="4"/>
        <v/>
      </c>
      <c r="D56" s="75"/>
      <c r="E56" s="50" t="str">
        <f t="shared" si="5"/>
        <v/>
      </c>
      <c r="F56" s="75"/>
      <c r="G56" s="50" t="str">
        <f t="shared" si="6"/>
        <v/>
      </c>
      <c r="H56" s="75"/>
      <c r="I56" s="50" t="str">
        <f t="shared" si="7"/>
        <v/>
      </c>
    </row>
    <row r="57" spans="1:9" s="11" customFormat="1" ht="25.5" customHeight="1" x14ac:dyDescent="0.25">
      <c r="A57" s="272" t="s">
        <v>25</v>
      </c>
      <c r="B57" s="49"/>
      <c r="C57" s="50" t="str">
        <f t="shared" si="4"/>
        <v/>
      </c>
      <c r="D57" s="51"/>
      <c r="E57" s="50" t="str">
        <f t="shared" si="5"/>
        <v/>
      </c>
      <c r="F57" s="276"/>
      <c r="G57" s="50" t="str">
        <f t="shared" si="6"/>
        <v/>
      </c>
      <c r="H57" s="51"/>
      <c r="I57" s="50" t="str">
        <f t="shared" si="7"/>
        <v/>
      </c>
    </row>
    <row r="58" spans="1:9" s="9" customFormat="1" ht="15.6" customHeight="1" x14ac:dyDescent="0.25">
      <c r="A58" s="202"/>
      <c r="B58" s="75"/>
      <c r="C58" s="50" t="str">
        <f t="shared" si="4"/>
        <v/>
      </c>
      <c r="D58" s="75"/>
      <c r="E58" s="50" t="str">
        <f t="shared" si="5"/>
        <v/>
      </c>
      <c r="F58" s="75"/>
      <c r="G58" s="50" t="str">
        <f t="shared" si="6"/>
        <v/>
      </c>
      <c r="H58" s="75"/>
      <c r="I58" s="50" t="str">
        <f t="shared" si="7"/>
        <v/>
      </c>
    </row>
    <row r="59" spans="1:9" s="9" customFormat="1" ht="25.5" customHeight="1" thickBot="1" x14ac:dyDescent="0.3">
      <c r="A59" s="68" t="s">
        <v>117</v>
      </c>
      <c r="B59" s="62">
        <f>SUM(B51:B58)</f>
        <v>0</v>
      </c>
      <c r="C59" s="70" t="str">
        <f t="shared" si="4"/>
        <v/>
      </c>
      <c r="D59" s="62">
        <f>SUM(D51:D58)</f>
        <v>0</v>
      </c>
      <c r="E59" s="70" t="str">
        <f t="shared" si="5"/>
        <v/>
      </c>
      <c r="F59" s="62">
        <f>SUM(F51:F58)</f>
        <v>0</v>
      </c>
      <c r="G59" s="50" t="str">
        <f t="shared" si="6"/>
        <v/>
      </c>
      <c r="H59" s="62">
        <f>SUM(H51:H58)</f>
        <v>0</v>
      </c>
      <c r="I59" s="70" t="str">
        <f t="shared" si="7"/>
        <v/>
      </c>
    </row>
    <row r="60" spans="1:9" s="9" customFormat="1" ht="37.950000000000003" customHeight="1" thickTop="1" x14ac:dyDescent="0.25">
      <c r="A60" s="281" t="s">
        <v>120</v>
      </c>
      <c r="B60" s="287">
        <f>B25-B46+B49-B59</f>
        <v>0</v>
      </c>
      <c r="C60" s="288" t="str">
        <f t="shared" si="4"/>
        <v/>
      </c>
      <c r="D60" s="287">
        <f>D25-D46+D49-D59</f>
        <v>0</v>
      </c>
      <c r="E60" s="288" t="str">
        <f t="shared" si="5"/>
        <v/>
      </c>
      <c r="F60" s="287">
        <f>F25-F46+F49-F59</f>
        <v>0</v>
      </c>
      <c r="G60" s="289" t="str">
        <f t="shared" si="6"/>
        <v/>
      </c>
      <c r="H60" s="287">
        <f>H25-H46+H49-H59</f>
        <v>0</v>
      </c>
      <c r="I60" s="288" t="str">
        <f t="shared" si="7"/>
        <v/>
      </c>
    </row>
    <row r="61" spans="1:9" s="16" customFormat="1" ht="37.950000000000003" customHeight="1" x14ac:dyDescent="0.25">
      <c r="A61" s="143" t="s">
        <v>121</v>
      </c>
      <c r="B61" s="10">
        <f>'Jälkilaskelma 2017'!B62</f>
        <v>0</v>
      </c>
      <c r="C61" s="147" t="str">
        <f t="shared" si="4"/>
        <v/>
      </c>
      <c r="D61" s="10">
        <f>'Jälkilaskelma 2017'!D62</f>
        <v>0</v>
      </c>
      <c r="E61" s="147" t="str">
        <f t="shared" si="5"/>
        <v/>
      </c>
      <c r="F61" s="10">
        <f>'Jälkilaskelma 2017'!F62</f>
        <v>0</v>
      </c>
      <c r="G61" s="147" t="str">
        <f t="shared" si="6"/>
        <v/>
      </c>
      <c r="H61" s="10">
        <f>'Jälkilaskelma 2017'!H62</f>
        <v>0</v>
      </c>
      <c r="I61" s="147" t="str">
        <f t="shared" si="7"/>
        <v/>
      </c>
    </row>
    <row r="62" spans="1:9" s="9" customFormat="1" ht="37.950000000000003" customHeight="1" x14ac:dyDescent="0.25">
      <c r="A62" s="144" t="s">
        <v>186</v>
      </c>
      <c r="B62" s="290">
        <f>B60+B61</f>
        <v>0</v>
      </c>
      <c r="C62" s="157" t="str">
        <f t="shared" si="4"/>
        <v/>
      </c>
      <c r="D62" s="290">
        <f>D60+D61</f>
        <v>0</v>
      </c>
      <c r="E62" s="157" t="str">
        <f t="shared" si="5"/>
        <v/>
      </c>
      <c r="F62" s="290">
        <f>F60+F61</f>
        <v>0</v>
      </c>
      <c r="G62" s="157" t="str">
        <f t="shared" si="6"/>
        <v/>
      </c>
      <c r="H62" s="290">
        <f>H60+H61</f>
        <v>0</v>
      </c>
      <c r="I62" s="157" t="str">
        <f t="shared" si="7"/>
        <v/>
      </c>
    </row>
    <row r="63" spans="1:9" s="9" customFormat="1" ht="45.6" customHeight="1" thickBot="1" x14ac:dyDescent="0.35">
      <c r="A63" s="71" t="s">
        <v>46</v>
      </c>
      <c r="B63" s="44"/>
      <c r="C63" s="72"/>
      <c r="D63" s="44"/>
      <c r="E63" s="72"/>
      <c r="F63" s="44"/>
      <c r="G63" s="72"/>
      <c r="H63" s="44"/>
      <c r="I63" s="72"/>
    </row>
    <row r="64" spans="1:9" s="9" customFormat="1" ht="25.2" customHeight="1" thickTop="1" x14ac:dyDescent="0.25">
      <c r="A64" s="272" t="s">
        <v>15</v>
      </c>
      <c r="B64" s="46"/>
      <c r="C64" s="50" t="str">
        <f>IF(B64="","",IF(B64=0,"",(B64/B$6/$A$11)))</f>
        <v/>
      </c>
      <c r="D64" s="46"/>
      <c r="E64" s="40" t="str">
        <f>IF(D64="","",IF(D64=0,"",(D64/D$6/$A$11)))</f>
        <v/>
      </c>
      <c r="F64" s="46"/>
      <c r="G64" s="50" t="str">
        <f>IF(F64="","",IF(F64=0,"",(F64/F$6/$A$11)))</f>
        <v/>
      </c>
      <c r="H64" s="46"/>
      <c r="I64" s="50" t="str">
        <f>IF(H64="","",IF(H64=0,"",(H64/H$6/$A$11)))</f>
        <v/>
      </c>
    </row>
    <row r="65" spans="1:9" s="9" customFormat="1" ht="25.2" customHeight="1" x14ac:dyDescent="0.25">
      <c r="A65" s="280" t="s">
        <v>16</v>
      </c>
      <c r="B65" s="49"/>
      <c r="C65" s="50" t="str">
        <f>IF(B65="","",IF(B65=0,"",(B65/B$6/$A$11)))</f>
        <v/>
      </c>
      <c r="D65" s="49"/>
      <c r="E65" s="50" t="str">
        <f>IF(D65="","",IF(D65=0,"",(D65/D$6/$A$11)))</f>
        <v/>
      </c>
      <c r="F65" s="49"/>
      <c r="G65" s="50" t="str">
        <f>IF(F65="","",IF(F65=0,"",(F65/F$6/$A$11)))</f>
        <v/>
      </c>
      <c r="H65" s="49"/>
      <c r="I65" s="50" t="str">
        <f>IF(H65="","",IF(H65=0,"",(H65/H$6/$A$11)))</f>
        <v/>
      </c>
    </row>
    <row r="66" spans="1:9" s="9" customFormat="1" ht="25.2" customHeight="1" x14ac:dyDescent="0.25">
      <c r="A66" s="61" t="s">
        <v>187</v>
      </c>
      <c r="B66" s="64">
        <f>SUM(B64:B65)</f>
        <v>0</v>
      </c>
      <c r="C66" s="40" t="str">
        <f>IF(B66="","",IF(B66=0,"",(B66/B$6/$A$11)))</f>
        <v/>
      </c>
      <c r="D66" s="64">
        <f>SUM(D64:D65)</f>
        <v>0</v>
      </c>
      <c r="E66" s="40" t="str">
        <f>IF(D66="","",IF(D66=0,"",(D66/D$6/$A$11)))</f>
        <v/>
      </c>
      <c r="F66" s="64">
        <f>SUM(F64:F65)</f>
        <v>0</v>
      </c>
      <c r="G66" s="40" t="str">
        <f>IF(F66="","",IF(F66=0,"",(F66/F$6/$A$11)))</f>
        <v/>
      </c>
      <c r="H66" s="64">
        <f>SUM(H64:H65)</f>
        <v>0</v>
      </c>
      <c r="I66" s="40" t="str">
        <f>IF(H66="","",IF(H66=0,"",(H66/H$6/$A$11)))</f>
        <v/>
      </c>
    </row>
    <row r="67" spans="1:9" ht="36.6" customHeight="1" x14ac:dyDescent="0.25">
      <c r="A67" s="63" t="s">
        <v>17</v>
      </c>
      <c r="B67" s="65"/>
      <c r="C67" s="60"/>
      <c r="D67" s="65"/>
      <c r="E67" s="60"/>
      <c r="F67" s="65"/>
      <c r="G67" s="60"/>
      <c r="H67" s="65"/>
      <c r="I67" s="60"/>
    </row>
    <row r="68" spans="1:9" s="9" customFormat="1" ht="25.2" customHeight="1" x14ac:dyDescent="0.25">
      <c r="A68" s="204" t="s">
        <v>184</v>
      </c>
      <c r="B68" s="49"/>
      <c r="C68" s="50" t="str">
        <f t="shared" ref="C68:C79" si="8">IF(B68="","",IF(B68=0,"",(B68/B$6/$A$11)))</f>
        <v/>
      </c>
      <c r="D68" s="49"/>
      <c r="E68" s="50" t="str">
        <f t="shared" ref="E68:E79" si="9">IF(D68="","",IF(D68=0,"",(D68/D$6/$A$11)))</f>
        <v/>
      </c>
      <c r="F68" s="49"/>
      <c r="G68" s="50" t="str">
        <f t="shared" ref="G68:G79" si="10">IF(F68="","",IF(F68=0,"",(F68/F$6/$A$11)))</f>
        <v/>
      </c>
      <c r="H68" s="49"/>
      <c r="I68" s="50" t="str">
        <f t="shared" ref="I68:I79" si="11">IF(H68="","",IF(H68=0,"",(H68/H$6/$A$11)))</f>
        <v/>
      </c>
    </row>
    <row r="69" spans="1:9" s="9" customFormat="1" ht="31.2" customHeight="1" x14ac:dyDescent="0.25">
      <c r="A69" s="204" t="s">
        <v>35</v>
      </c>
      <c r="B69" s="49"/>
      <c r="C69" s="40" t="str">
        <f t="shared" si="8"/>
        <v/>
      </c>
      <c r="D69" s="49"/>
      <c r="E69" s="50" t="str">
        <f t="shared" si="9"/>
        <v/>
      </c>
      <c r="F69" s="49"/>
      <c r="G69" s="50" t="str">
        <f t="shared" si="10"/>
        <v/>
      </c>
      <c r="H69" s="49"/>
      <c r="I69" s="50" t="str">
        <f t="shared" si="11"/>
        <v/>
      </c>
    </row>
    <row r="70" spans="1:9" s="9" customFormat="1" ht="25.2" customHeight="1" x14ac:dyDescent="0.25">
      <c r="A70" s="270" t="s">
        <v>29</v>
      </c>
      <c r="B70" s="49"/>
      <c r="C70" s="38" t="str">
        <f t="shared" si="8"/>
        <v/>
      </c>
      <c r="D70" s="49"/>
      <c r="E70" s="50" t="str">
        <f t="shared" si="9"/>
        <v/>
      </c>
      <c r="F70" s="49"/>
      <c r="G70" s="50" t="str">
        <f t="shared" si="10"/>
        <v/>
      </c>
      <c r="H70" s="49"/>
      <c r="I70" s="50" t="str">
        <f t="shared" si="11"/>
        <v/>
      </c>
    </row>
    <row r="71" spans="1:9" s="9" customFormat="1" ht="25.2" customHeight="1" x14ac:dyDescent="0.25">
      <c r="A71" s="204" t="s">
        <v>30</v>
      </c>
      <c r="B71" s="49"/>
      <c r="C71" s="50" t="str">
        <f t="shared" si="8"/>
        <v/>
      </c>
      <c r="D71" s="51"/>
      <c r="E71" s="50" t="str">
        <f t="shared" si="9"/>
        <v/>
      </c>
      <c r="F71" s="51"/>
      <c r="G71" s="50" t="str">
        <f t="shared" si="10"/>
        <v/>
      </c>
      <c r="H71" s="51"/>
      <c r="I71" s="50" t="str">
        <f t="shared" si="11"/>
        <v/>
      </c>
    </row>
    <row r="72" spans="1:9" s="9" customFormat="1" ht="33" customHeight="1" x14ac:dyDescent="0.25">
      <c r="A72" s="151" t="s">
        <v>34</v>
      </c>
      <c r="B72" s="49"/>
      <c r="C72" s="50" t="str">
        <f t="shared" si="8"/>
        <v/>
      </c>
      <c r="D72" s="75"/>
      <c r="E72" s="50" t="str">
        <f t="shared" si="9"/>
        <v/>
      </c>
      <c r="F72" s="75"/>
      <c r="G72" s="50" t="str">
        <f t="shared" si="10"/>
        <v/>
      </c>
      <c r="H72" s="75"/>
      <c r="I72" s="50" t="str">
        <f t="shared" si="11"/>
        <v/>
      </c>
    </row>
    <row r="73" spans="1:9" s="9" customFormat="1" ht="34.200000000000003" customHeight="1" x14ac:dyDescent="0.25">
      <c r="A73" s="271" t="s">
        <v>346</v>
      </c>
      <c r="B73" s="49"/>
      <c r="C73" s="50" t="str">
        <f t="shared" si="8"/>
        <v/>
      </c>
      <c r="D73" s="75"/>
      <c r="E73" s="50" t="str">
        <f t="shared" si="9"/>
        <v/>
      </c>
      <c r="F73" s="75"/>
      <c r="G73" s="50" t="str">
        <f t="shared" si="10"/>
        <v/>
      </c>
      <c r="H73" s="75"/>
      <c r="I73" s="50" t="str">
        <f t="shared" si="11"/>
        <v/>
      </c>
    </row>
    <row r="74" spans="1:9" s="9" customFormat="1" ht="25.2" customHeight="1" x14ac:dyDescent="0.25">
      <c r="A74" s="272" t="s">
        <v>25</v>
      </c>
      <c r="B74" s="49"/>
      <c r="C74" s="50" t="str">
        <f t="shared" si="8"/>
        <v/>
      </c>
      <c r="D74" s="49"/>
      <c r="E74" s="50" t="str">
        <f t="shared" si="9"/>
        <v/>
      </c>
      <c r="F74" s="49"/>
      <c r="G74" s="50" t="str">
        <f t="shared" si="10"/>
        <v/>
      </c>
      <c r="H74" s="49"/>
      <c r="I74" s="50" t="str">
        <f t="shared" si="11"/>
        <v/>
      </c>
    </row>
    <row r="75" spans="1:9" s="9" customFormat="1" ht="16.95" customHeight="1" x14ac:dyDescent="0.25">
      <c r="A75" s="203"/>
      <c r="B75" s="75"/>
      <c r="C75" s="50" t="str">
        <f t="shared" si="8"/>
        <v/>
      </c>
      <c r="D75" s="75"/>
      <c r="E75" s="50" t="str">
        <f t="shared" si="9"/>
        <v/>
      </c>
      <c r="F75" s="75"/>
      <c r="G75" s="50" t="str">
        <f t="shared" si="10"/>
        <v/>
      </c>
      <c r="H75" s="75"/>
      <c r="I75" s="50" t="str">
        <f t="shared" si="11"/>
        <v/>
      </c>
    </row>
    <row r="76" spans="1:9" s="9" customFormat="1" ht="33.6" customHeight="1" thickBot="1" x14ac:dyDescent="0.3">
      <c r="A76" s="74" t="s">
        <v>117</v>
      </c>
      <c r="B76" s="62">
        <f>SUM(B68:B75)</f>
        <v>0</v>
      </c>
      <c r="C76" s="70" t="str">
        <f t="shared" si="8"/>
        <v/>
      </c>
      <c r="D76" s="62">
        <f>SUM(D68:D75)</f>
        <v>0</v>
      </c>
      <c r="E76" s="70" t="str">
        <f t="shared" si="9"/>
        <v/>
      </c>
      <c r="F76" s="69">
        <f>SUM(F68:F75)</f>
        <v>0</v>
      </c>
      <c r="G76" s="50" t="str">
        <f t="shared" si="10"/>
        <v/>
      </c>
      <c r="H76" s="69">
        <f>SUM(H68:H75)</f>
        <v>0</v>
      </c>
      <c r="I76" s="70" t="str">
        <f t="shared" si="11"/>
        <v/>
      </c>
    </row>
    <row r="77" spans="1:9" s="11" customFormat="1" ht="31.2" customHeight="1" thickTop="1" x14ac:dyDescent="0.25">
      <c r="A77" s="281" t="s">
        <v>188</v>
      </c>
      <c r="B77" s="132">
        <f>B66-B76</f>
        <v>0</v>
      </c>
      <c r="C77" s="38" t="str">
        <f t="shared" si="8"/>
        <v/>
      </c>
      <c r="D77" s="132">
        <f>D66-D76</f>
        <v>0</v>
      </c>
      <c r="E77" s="38" t="str">
        <f t="shared" si="9"/>
        <v/>
      </c>
      <c r="F77" s="132">
        <f>F66-F76</f>
        <v>0</v>
      </c>
      <c r="G77" s="232" t="str">
        <f t="shared" si="10"/>
        <v/>
      </c>
      <c r="H77" s="132">
        <f>H66-H76</f>
        <v>0</v>
      </c>
      <c r="I77" s="38" t="str">
        <f t="shared" si="11"/>
        <v/>
      </c>
    </row>
    <row r="78" spans="1:9" s="9" customFormat="1" ht="31.2" customHeight="1" x14ac:dyDescent="0.25">
      <c r="A78" s="282" t="s">
        <v>189</v>
      </c>
      <c r="B78" s="49">
        <f>'Jälkilaskelma 2017'!B79</f>
        <v>0</v>
      </c>
      <c r="C78" s="50" t="str">
        <f t="shared" si="8"/>
        <v/>
      </c>
      <c r="D78" s="49">
        <f>'Jälkilaskelma 2017'!D79</f>
        <v>0</v>
      </c>
      <c r="E78" s="50" t="str">
        <f t="shared" si="9"/>
        <v/>
      </c>
      <c r="F78" s="49">
        <f>'Jälkilaskelma 2017'!F79</f>
        <v>0</v>
      </c>
      <c r="G78" s="50" t="str">
        <f t="shared" si="10"/>
        <v/>
      </c>
      <c r="H78" s="49">
        <f>'Jälkilaskelma 2017'!H79</f>
        <v>0</v>
      </c>
      <c r="I78" s="50" t="str">
        <f t="shared" si="11"/>
        <v/>
      </c>
    </row>
    <row r="79" spans="1:9" s="9" customFormat="1" ht="31.2" customHeight="1" x14ac:dyDescent="0.25">
      <c r="A79" s="282" t="s">
        <v>190</v>
      </c>
      <c r="B79" s="133">
        <f>B77+B78</f>
        <v>0</v>
      </c>
      <c r="C79" s="40" t="str">
        <f t="shared" si="8"/>
        <v/>
      </c>
      <c r="D79" s="133">
        <f>D77+D78</f>
        <v>0</v>
      </c>
      <c r="E79" s="40" t="str">
        <f t="shared" si="9"/>
        <v/>
      </c>
      <c r="F79" s="133">
        <f>F77+F78</f>
        <v>0</v>
      </c>
      <c r="G79" s="40" t="str">
        <f t="shared" si="10"/>
        <v/>
      </c>
      <c r="H79" s="133">
        <f>H77+H78</f>
        <v>0</v>
      </c>
      <c r="I79" s="40" t="str">
        <f t="shared" si="11"/>
        <v/>
      </c>
    </row>
    <row r="80" spans="1:9" s="9" customFormat="1" ht="56.4" customHeight="1" thickBot="1" x14ac:dyDescent="0.35">
      <c r="A80" s="71" t="s">
        <v>44</v>
      </c>
      <c r="B80" s="44"/>
      <c r="C80" s="72"/>
      <c r="D80" s="44"/>
      <c r="E80" s="72"/>
      <c r="F80" s="44"/>
      <c r="G80" s="72"/>
      <c r="H80" s="44"/>
      <c r="I80" s="72"/>
    </row>
    <row r="81" spans="1:9" s="12" customFormat="1" ht="31.95" customHeight="1" thickTop="1" x14ac:dyDescent="0.25">
      <c r="A81" s="63" t="s">
        <v>22</v>
      </c>
      <c r="B81" s="37"/>
      <c r="C81" s="60"/>
      <c r="D81" s="37"/>
      <c r="E81" s="60"/>
      <c r="F81" s="37"/>
      <c r="G81" s="60"/>
      <c r="H81" s="37"/>
      <c r="I81" s="60"/>
    </row>
    <row r="82" spans="1:9" s="9" customFormat="1" ht="34.200000000000003" customHeight="1" x14ac:dyDescent="0.25">
      <c r="A82" s="141" t="s">
        <v>191</v>
      </c>
      <c r="B82" s="49"/>
      <c r="C82" s="50" t="str">
        <f>IF(B82="","",IF(B82=0,"",(B82/B$6/$A$11)))</f>
        <v/>
      </c>
      <c r="D82" s="49"/>
      <c r="E82" s="40" t="str">
        <f>IF(D82="","",IF(D82=0,"",(D82/D$6/$A$11)))</f>
        <v/>
      </c>
      <c r="F82" s="49"/>
      <c r="G82" s="50" t="str">
        <f>IF(F82="","",IF(F82=0,"",(F82/F$6/$A$11)))</f>
        <v/>
      </c>
      <c r="H82" s="49"/>
      <c r="I82" s="50" t="str">
        <f>IF(H82="","",IF(H82=0,"",(H82/H$6/$A$11)))</f>
        <v/>
      </c>
    </row>
    <row r="83" spans="1:9" s="9" customFormat="1" ht="36.450000000000003" customHeight="1" x14ac:dyDescent="0.25">
      <c r="A83" s="145" t="s">
        <v>27</v>
      </c>
      <c r="B83" s="75"/>
      <c r="C83" s="50" t="str">
        <f>IF(B83="","",IF(B83=0,"",(B83/B$6/$A$11)))</f>
        <v/>
      </c>
      <c r="D83" s="67"/>
      <c r="E83" s="50" t="str">
        <f>IF(D83="","",IF(D83=0,"",(D83/D$6/$A$11)))</f>
        <v/>
      </c>
      <c r="F83" s="67"/>
      <c r="G83" s="50" t="str">
        <f>IF(F83="","",IF(F83=0,"",(F83/F$6/$A$11)))</f>
        <v/>
      </c>
      <c r="H83" s="67"/>
      <c r="I83" s="50" t="str">
        <f>IF(H83="","",IF(H83=0,"",(H83/H$6/$A$11)))</f>
        <v/>
      </c>
    </row>
    <row r="84" spans="1:9" s="9" customFormat="1" ht="30.6" customHeight="1" x14ac:dyDescent="0.25">
      <c r="A84" s="135" t="s">
        <v>116</v>
      </c>
      <c r="B84" s="64">
        <f>SUM(B82:B83)</f>
        <v>0</v>
      </c>
      <c r="C84" s="40" t="str">
        <f>IF(B84="","",IF(B84=0,"",(B84/B$6/$A$11)))</f>
        <v/>
      </c>
      <c r="D84" s="64">
        <f>SUM(D82:D83)</f>
        <v>0</v>
      </c>
      <c r="E84" s="40" t="str">
        <f>IF(D84="","",IF(D84=0,"",(D84/D$6/$A$11)))</f>
        <v/>
      </c>
      <c r="F84" s="64">
        <f>SUM(F82:F83)</f>
        <v>0</v>
      </c>
      <c r="G84" s="40" t="str">
        <f>IF(F84="","",IF(F84=0,"",(F84/F$6/$A$11)))</f>
        <v/>
      </c>
      <c r="H84" s="64">
        <f>SUM(H82:H83)</f>
        <v>0</v>
      </c>
      <c r="I84" s="40" t="str">
        <f>IF(H84="","",IF(H84=0,"",(H84/H$6/$A$11)))</f>
        <v/>
      </c>
    </row>
    <row r="85" spans="1:9" s="9" customFormat="1" ht="32.4" customHeight="1" x14ac:dyDescent="0.25">
      <c r="A85" s="63" t="s">
        <v>23</v>
      </c>
      <c r="B85"/>
      <c r="C85"/>
      <c r="D85"/>
      <c r="E85"/>
      <c r="F85"/>
      <c r="G85"/>
      <c r="H85"/>
      <c r="I85"/>
    </row>
    <row r="86" spans="1:9" s="9" customFormat="1" ht="33" customHeight="1" x14ac:dyDescent="0.25">
      <c r="A86" s="146" t="s">
        <v>192</v>
      </c>
      <c r="B86" s="10"/>
      <c r="C86" s="50" t="str">
        <f t="shared" ref="C86:C94" si="12">IF(B86="","",IF(B86=0,"",(B86/B$6/$A$11)))</f>
        <v/>
      </c>
      <c r="D86" s="10"/>
      <c r="E86" s="50" t="str">
        <f t="shared" ref="E86:E94" si="13">IF(D86="","",IF(D86=0,"",(D86/D$6/$A$11)))</f>
        <v/>
      </c>
      <c r="F86" s="10"/>
      <c r="G86" s="50" t="str">
        <f t="shared" ref="G86:G94" si="14">IF(F86="","",IF(F86=0,"",(F86/F$6/$A$11)))</f>
        <v/>
      </c>
      <c r="H86" s="10"/>
      <c r="I86" s="50" t="str">
        <f t="shared" ref="I86:I94" si="15">IF(H86="","",IF(H86=0,"",(H86/H$6/$A$11)))</f>
        <v/>
      </c>
    </row>
    <row r="87" spans="1:9" s="9" customFormat="1" ht="33" customHeight="1" x14ac:dyDescent="0.25">
      <c r="A87" s="146" t="s">
        <v>193</v>
      </c>
      <c r="B87" s="10"/>
      <c r="C87" s="50" t="str">
        <f t="shared" si="12"/>
        <v/>
      </c>
      <c r="D87" s="49"/>
      <c r="E87" s="50" t="str">
        <f t="shared" si="13"/>
        <v/>
      </c>
      <c r="F87" s="49"/>
      <c r="G87" s="50" t="str">
        <f t="shared" si="14"/>
        <v/>
      </c>
      <c r="H87" s="49"/>
      <c r="I87" s="50" t="str">
        <f t="shared" si="15"/>
        <v/>
      </c>
    </row>
    <row r="88" spans="1:9" s="9" customFormat="1" ht="33" customHeight="1" x14ac:dyDescent="0.25">
      <c r="A88" s="148" t="s">
        <v>351</v>
      </c>
      <c r="B88" s="10"/>
      <c r="C88" s="50" t="str">
        <f t="shared" si="12"/>
        <v/>
      </c>
      <c r="D88" s="10"/>
      <c r="E88" s="50" t="str">
        <f t="shared" si="13"/>
        <v/>
      </c>
      <c r="F88" s="10"/>
      <c r="G88" s="50" t="str">
        <f t="shared" si="14"/>
        <v/>
      </c>
      <c r="H88" s="10"/>
      <c r="I88" s="50" t="str">
        <f t="shared" si="15"/>
        <v/>
      </c>
    </row>
    <row r="89" spans="1:9" s="9" customFormat="1" ht="33" customHeight="1" x14ac:dyDescent="0.25">
      <c r="A89" s="149" t="s">
        <v>194</v>
      </c>
      <c r="B89" s="10"/>
      <c r="C89" s="50" t="str">
        <f t="shared" si="12"/>
        <v/>
      </c>
      <c r="D89" s="150"/>
      <c r="E89" s="50" t="str">
        <f t="shared" si="13"/>
        <v/>
      </c>
      <c r="F89" s="150"/>
      <c r="G89" s="50" t="str">
        <f t="shared" si="14"/>
        <v/>
      </c>
      <c r="H89" s="150"/>
      <c r="I89" s="50" t="str">
        <f t="shared" si="15"/>
        <v/>
      </c>
    </row>
    <row r="90" spans="1:9" s="9" customFormat="1" ht="17.399999999999999" customHeight="1" x14ac:dyDescent="0.25">
      <c r="A90" s="151"/>
      <c r="B90" s="75"/>
      <c r="C90" s="50" t="str">
        <f t="shared" si="12"/>
        <v/>
      </c>
      <c r="D90" s="75"/>
      <c r="E90" s="50" t="str">
        <f t="shared" si="13"/>
        <v/>
      </c>
      <c r="F90" s="75"/>
      <c r="G90" s="50" t="str">
        <f t="shared" si="14"/>
        <v/>
      </c>
      <c r="H90" s="75"/>
      <c r="I90" s="50" t="str">
        <f t="shared" si="15"/>
        <v/>
      </c>
    </row>
    <row r="91" spans="1:9" s="9" customFormat="1" ht="32.4" customHeight="1" thickBot="1" x14ac:dyDescent="0.3">
      <c r="A91" s="74" t="s">
        <v>127</v>
      </c>
      <c r="B91" s="62">
        <f>SUM(B86:B90)</f>
        <v>0</v>
      </c>
      <c r="C91" s="70" t="str">
        <f t="shared" si="12"/>
        <v/>
      </c>
      <c r="D91" s="62">
        <f>SUM(D86:D90)</f>
        <v>0</v>
      </c>
      <c r="E91" s="70" t="str">
        <f t="shared" si="13"/>
        <v/>
      </c>
      <c r="F91" s="69">
        <f>SUM(F86:F90)</f>
        <v>0</v>
      </c>
      <c r="G91" s="50" t="str">
        <f t="shared" si="14"/>
        <v/>
      </c>
      <c r="H91" s="69">
        <f>SUM(H86:H90)</f>
        <v>0</v>
      </c>
      <c r="I91" s="70" t="str">
        <f t="shared" si="15"/>
        <v/>
      </c>
    </row>
    <row r="92" spans="1:9" s="9" customFormat="1" ht="37.200000000000003" customHeight="1" thickTop="1" x14ac:dyDescent="0.25">
      <c r="A92" s="152" t="s">
        <v>76</v>
      </c>
      <c r="B92" s="134">
        <f>B84-B91</f>
        <v>0</v>
      </c>
      <c r="C92" s="38" t="str">
        <f t="shared" si="12"/>
        <v/>
      </c>
      <c r="D92" s="134">
        <f>D84-D91</f>
        <v>0</v>
      </c>
      <c r="E92" s="38" t="str">
        <f t="shared" si="13"/>
        <v/>
      </c>
      <c r="F92" s="134">
        <f>F84-F91</f>
        <v>0</v>
      </c>
      <c r="G92" s="232" t="str">
        <f t="shared" si="14"/>
        <v/>
      </c>
      <c r="H92" s="134">
        <f>H84-H91</f>
        <v>0</v>
      </c>
      <c r="I92" s="38" t="str">
        <f t="shared" si="15"/>
        <v/>
      </c>
    </row>
    <row r="93" spans="1:9" s="9" customFormat="1" ht="37.200000000000003" customHeight="1" x14ac:dyDescent="0.25">
      <c r="A93" s="153" t="s">
        <v>345</v>
      </c>
      <c r="B93" s="49">
        <f>'Jälkilaskelma 2017'!B94</f>
        <v>0</v>
      </c>
      <c r="C93" s="50" t="str">
        <f t="shared" si="12"/>
        <v/>
      </c>
      <c r="D93" s="49">
        <f>'Jälkilaskelma 2017'!D94</f>
        <v>0</v>
      </c>
      <c r="E93" s="50" t="str">
        <f t="shared" si="13"/>
        <v/>
      </c>
      <c r="F93" s="49">
        <f>'Jälkilaskelma 2017'!F94</f>
        <v>0</v>
      </c>
      <c r="G93" s="50" t="str">
        <f t="shared" si="14"/>
        <v/>
      </c>
      <c r="H93" s="49">
        <f>'Jälkilaskelma 2017'!H94</f>
        <v>0</v>
      </c>
      <c r="I93" s="50" t="str">
        <f t="shared" si="15"/>
        <v/>
      </c>
    </row>
    <row r="94" spans="1:9" s="9" customFormat="1" ht="37.200000000000003" customHeight="1" x14ac:dyDescent="0.25">
      <c r="A94" s="154" t="s">
        <v>195</v>
      </c>
      <c r="B94" s="133">
        <f>B92+B93</f>
        <v>0</v>
      </c>
      <c r="C94" s="40" t="str">
        <f t="shared" si="12"/>
        <v/>
      </c>
      <c r="D94" s="133">
        <f>D92+D93</f>
        <v>0</v>
      </c>
      <c r="E94" s="50" t="str">
        <f t="shared" si="13"/>
        <v/>
      </c>
      <c r="F94" s="133">
        <f>F92+F93</f>
        <v>0</v>
      </c>
      <c r="G94" s="50" t="str">
        <f t="shared" si="14"/>
        <v/>
      </c>
      <c r="H94" s="133">
        <f>H92+H93</f>
        <v>0</v>
      </c>
      <c r="I94" s="50" t="str">
        <f t="shared" si="15"/>
        <v/>
      </c>
    </row>
    <row r="95" spans="1:9" s="9" customFormat="1" ht="78" customHeight="1" thickBot="1" x14ac:dyDescent="0.35">
      <c r="A95" s="196" t="s">
        <v>109</v>
      </c>
      <c r="B95" s="197"/>
      <c r="C95" s="197"/>
      <c r="D95" s="197"/>
      <c r="E95" s="192"/>
      <c r="F95" s="197"/>
      <c r="G95" s="192"/>
      <c r="H95" s="197"/>
      <c r="I95" s="192"/>
    </row>
    <row r="96" spans="1:9" s="9" customFormat="1" ht="38.4" customHeight="1" thickTop="1" x14ac:dyDescent="0.25">
      <c r="A96" s="283" t="s">
        <v>106</v>
      </c>
      <c r="B96" s="140">
        <f>'Jälkilaskelma 2017'!B103</f>
        <v>0</v>
      </c>
      <c r="C96" s="60"/>
      <c r="D96" s="140">
        <f>'Jälkilaskelma 2017'!D103</f>
        <v>0</v>
      </c>
      <c r="E96" s="233"/>
      <c r="F96" s="140">
        <f>'Jälkilaskelma 2017'!F103</f>
        <v>0</v>
      </c>
      <c r="G96" s="233"/>
      <c r="H96" s="140">
        <f>'Jälkilaskelma 2017'!H103</f>
        <v>0</v>
      </c>
      <c r="I96" s="60"/>
    </row>
    <row r="97" spans="1:9" s="431" customFormat="1" ht="45.6" customHeight="1" x14ac:dyDescent="0.25">
      <c r="A97" s="141" t="s">
        <v>381</v>
      </c>
      <c r="B97" s="75"/>
      <c r="C97" s="76"/>
      <c r="D97" s="75"/>
      <c r="E97" s="76"/>
      <c r="F97" s="75"/>
      <c r="G97" s="76"/>
      <c r="H97" s="75"/>
      <c r="I97" s="76"/>
    </row>
    <row r="98" spans="1:9" s="13" customFormat="1" ht="37.200000000000003" customHeight="1" x14ac:dyDescent="0.25">
      <c r="A98" s="48" t="s">
        <v>107</v>
      </c>
      <c r="B98" s="75"/>
      <c r="C98" s="76"/>
      <c r="D98" s="75"/>
      <c r="E98" s="76"/>
      <c r="F98" s="75"/>
      <c r="G98" s="76"/>
      <c r="H98" s="75"/>
      <c r="I98" s="76"/>
    </row>
    <row r="99" spans="1:9" s="13" customFormat="1" ht="36.6" customHeight="1" x14ac:dyDescent="0.25">
      <c r="A99" s="48" t="s">
        <v>108</v>
      </c>
      <c r="B99" s="77"/>
      <c r="C99" s="78"/>
      <c r="D99" s="77"/>
      <c r="E99" s="76"/>
      <c r="F99" s="77"/>
      <c r="G99" s="76"/>
      <c r="H99" s="77"/>
      <c r="I99" s="76"/>
    </row>
    <row r="100" spans="1:9" s="13" customFormat="1" ht="36.6" customHeight="1" x14ac:dyDescent="0.25">
      <c r="A100" s="48" t="s">
        <v>354</v>
      </c>
      <c r="B100" s="77"/>
      <c r="C100" s="78"/>
      <c r="D100" s="77"/>
      <c r="E100" s="76"/>
      <c r="F100" s="77"/>
      <c r="G100" s="76"/>
      <c r="H100" s="77"/>
      <c r="I100" s="76"/>
    </row>
    <row r="101" spans="1:9" s="13" customFormat="1" ht="49.95" customHeight="1" x14ac:dyDescent="0.25">
      <c r="A101" s="204" t="s">
        <v>196</v>
      </c>
      <c r="B101" s="75"/>
      <c r="C101" s="78"/>
      <c r="D101" s="75"/>
      <c r="E101" s="76"/>
      <c r="F101" s="75"/>
      <c r="G101" s="76"/>
      <c r="H101" s="75"/>
      <c r="I101" s="76"/>
    </row>
    <row r="102" spans="1:9" s="13" customFormat="1" ht="49.95" customHeight="1" thickBot="1" x14ac:dyDescent="0.3">
      <c r="A102" s="432" t="s">
        <v>430</v>
      </c>
      <c r="B102" s="79"/>
      <c r="C102" s="76"/>
      <c r="D102" s="79"/>
      <c r="E102" s="76"/>
      <c r="F102" s="79"/>
      <c r="G102" s="76"/>
      <c r="H102" s="79"/>
      <c r="I102" s="76"/>
    </row>
    <row r="103" spans="1:9" s="13" customFormat="1" ht="46.2" customHeight="1" thickTop="1" x14ac:dyDescent="0.25">
      <c r="A103" s="155" t="s">
        <v>197</v>
      </c>
      <c r="B103" s="132">
        <f>SUM(B96:B102)</f>
        <v>0</v>
      </c>
      <c r="C103" s="78"/>
      <c r="D103" s="132">
        <f>SUM(D96:D102)</f>
        <v>0</v>
      </c>
      <c r="E103" s="60"/>
      <c r="F103" s="132">
        <f>SUM(F96:F102)</f>
        <v>0</v>
      </c>
      <c r="G103" s="60"/>
      <c r="H103" s="132">
        <f>SUM(H96:H102)</f>
        <v>0</v>
      </c>
      <c r="I103" s="60"/>
    </row>
    <row r="104" spans="1:9" s="13" customFormat="1" ht="67.95" customHeight="1" thickBot="1" x14ac:dyDescent="0.35">
      <c r="A104" s="71" t="s">
        <v>267</v>
      </c>
      <c r="B104" s="194"/>
      <c r="C104" s="195"/>
      <c r="D104" s="194"/>
      <c r="E104" s="72"/>
      <c r="F104" s="194"/>
      <c r="G104" s="72"/>
      <c r="H104" s="194"/>
      <c r="I104" s="72"/>
    </row>
    <row r="105" spans="1:9" s="15" customFormat="1" ht="46.95" customHeight="1" thickTop="1" x14ac:dyDescent="0.25">
      <c r="A105" s="193" t="s">
        <v>198</v>
      </c>
      <c r="B105" s="164">
        <f>B62</f>
        <v>0</v>
      </c>
      <c r="C105" s="50" t="str">
        <f t="shared" ref="C105:C110" si="16">IF(B105="","",IF(B105=0,"",(B105/B$6/$A$11)))</f>
        <v/>
      </c>
      <c r="D105" s="164">
        <f>D62</f>
        <v>0</v>
      </c>
      <c r="E105" s="50" t="str">
        <f t="shared" ref="E105:E110" si="17">IF(D105="","",IF(D105=0,"",(D105/D$6/$A$11)))</f>
        <v/>
      </c>
      <c r="F105" s="164">
        <f>F62</f>
        <v>0</v>
      </c>
      <c r="G105" s="50" t="str">
        <f t="shared" ref="G105:G110" si="18">IF(F105="","",IF(F105=0,"",(F105/F$6/$A$11)))</f>
        <v/>
      </c>
      <c r="H105" s="164">
        <f>H62</f>
        <v>0</v>
      </c>
      <c r="I105" s="50" t="str">
        <f t="shared" ref="I105:I110" si="19">IF(H105="","",IF(H105=0,"",(H105/H$6/$A$11)))</f>
        <v/>
      </c>
    </row>
    <row r="106" spans="1:9" s="16" customFormat="1" ht="46.95" customHeight="1" thickBot="1" x14ac:dyDescent="0.3">
      <c r="A106" s="158" t="s">
        <v>199</v>
      </c>
      <c r="B106" s="147">
        <f>B79</f>
        <v>0</v>
      </c>
      <c r="C106" s="70" t="str">
        <f t="shared" si="16"/>
        <v/>
      </c>
      <c r="D106" s="147">
        <f>D79</f>
        <v>0</v>
      </c>
      <c r="E106" s="70" t="str">
        <f t="shared" si="17"/>
        <v/>
      </c>
      <c r="F106" s="147">
        <f>F79</f>
        <v>0</v>
      </c>
      <c r="G106" s="50" t="str">
        <f t="shared" si="18"/>
        <v/>
      </c>
      <c r="H106" s="147">
        <f>H79</f>
        <v>0</v>
      </c>
      <c r="I106" s="50" t="str">
        <f t="shared" si="19"/>
        <v/>
      </c>
    </row>
    <row r="107" spans="1:9" s="9" customFormat="1" ht="46.95" customHeight="1" thickTop="1" x14ac:dyDescent="0.25">
      <c r="A107" s="160" t="s">
        <v>332</v>
      </c>
      <c r="B107" s="161">
        <f>SUM(B105:B106)</f>
        <v>0</v>
      </c>
      <c r="C107" s="38" t="str">
        <f t="shared" si="16"/>
        <v/>
      </c>
      <c r="D107" s="161">
        <f>SUM(D105:D106)</f>
        <v>0</v>
      </c>
      <c r="E107" s="38" t="str">
        <f t="shared" si="17"/>
        <v/>
      </c>
      <c r="F107" s="161">
        <f>SUM(F105:F106)</f>
        <v>0</v>
      </c>
      <c r="G107" s="50" t="str">
        <f t="shared" si="18"/>
        <v/>
      </c>
      <c r="H107" s="161">
        <f>SUM(H105:H106)</f>
        <v>0</v>
      </c>
      <c r="I107" s="50" t="str">
        <f t="shared" si="19"/>
        <v/>
      </c>
    </row>
    <row r="108" spans="1:9" s="9" customFormat="1" ht="46.95" customHeight="1" x14ac:dyDescent="0.25">
      <c r="A108" s="156" t="s">
        <v>200</v>
      </c>
      <c r="B108" s="157">
        <f>B94</f>
        <v>0</v>
      </c>
      <c r="C108" s="50" t="str">
        <f t="shared" si="16"/>
        <v/>
      </c>
      <c r="D108" s="157">
        <f>D94</f>
        <v>0</v>
      </c>
      <c r="E108" s="50" t="str">
        <f t="shared" si="17"/>
        <v/>
      </c>
      <c r="F108" s="157">
        <f>F94</f>
        <v>0</v>
      </c>
      <c r="G108" s="50" t="str">
        <f t="shared" si="18"/>
        <v/>
      </c>
      <c r="H108" s="157">
        <f>H94</f>
        <v>0</v>
      </c>
      <c r="I108" s="50" t="str">
        <f t="shared" si="19"/>
        <v/>
      </c>
    </row>
    <row r="109" spans="1:9" s="9" customFormat="1" ht="46.95" customHeight="1" thickBot="1" x14ac:dyDescent="0.3">
      <c r="A109" s="162" t="s">
        <v>201</v>
      </c>
      <c r="B109" s="159">
        <f>B103</f>
        <v>0</v>
      </c>
      <c r="C109" s="70" t="str">
        <f t="shared" si="16"/>
        <v/>
      </c>
      <c r="D109" s="159">
        <f>D103</f>
        <v>0</v>
      </c>
      <c r="E109" s="70" t="str">
        <f t="shared" si="17"/>
        <v/>
      </c>
      <c r="F109" s="159">
        <f>F103</f>
        <v>0</v>
      </c>
      <c r="G109" s="50" t="str">
        <f t="shared" si="18"/>
        <v/>
      </c>
      <c r="H109" s="159">
        <f>H103</f>
        <v>0</v>
      </c>
      <c r="I109" s="70" t="str">
        <f t="shared" si="19"/>
        <v/>
      </c>
    </row>
    <row r="110" spans="1:9" s="9" customFormat="1" ht="46.95" customHeight="1" thickTop="1" x14ac:dyDescent="0.25">
      <c r="A110" s="160" t="s">
        <v>202</v>
      </c>
      <c r="B110" s="163">
        <f>B107+B108+B109</f>
        <v>0</v>
      </c>
      <c r="C110" s="47" t="str">
        <f t="shared" si="16"/>
        <v/>
      </c>
      <c r="D110" s="163">
        <f>D107+D108+D109</f>
        <v>0</v>
      </c>
      <c r="E110" s="47" t="str">
        <f t="shared" si="17"/>
        <v/>
      </c>
      <c r="F110" s="163">
        <f>F107+F108+F109</f>
        <v>0</v>
      </c>
      <c r="G110" s="232" t="str">
        <f t="shared" si="18"/>
        <v/>
      </c>
      <c r="H110" s="163">
        <f>H107+H108+H109</f>
        <v>0</v>
      </c>
      <c r="I110" s="232" t="str">
        <f t="shared" si="19"/>
        <v/>
      </c>
    </row>
    <row r="111" spans="1:9" s="14" customFormat="1" ht="79.2" customHeight="1" x14ac:dyDescent="0.4">
      <c r="A111" s="165" t="s">
        <v>130</v>
      </c>
      <c r="B111" s="121"/>
      <c r="C111" s="166"/>
      <c r="D111" s="121"/>
      <c r="E111" s="166"/>
      <c r="F111" s="121"/>
      <c r="G111" s="166"/>
      <c r="H111" s="121"/>
      <c r="I111" s="166"/>
    </row>
    <row r="112" spans="1:9" s="9" customFormat="1" ht="42" customHeight="1" x14ac:dyDescent="0.3">
      <c r="A112" s="167" t="s">
        <v>101</v>
      </c>
      <c r="B112" s="80"/>
      <c r="C112" s="81"/>
      <c r="D112" s="80"/>
      <c r="E112" s="81"/>
      <c r="F112" s="80"/>
      <c r="G112" s="81"/>
      <c r="H112" s="80"/>
      <c r="I112" s="81"/>
    </row>
    <row r="113" spans="1:9" s="9" customFormat="1" ht="39" customHeight="1" x14ac:dyDescent="0.25">
      <c r="A113" s="17" t="s">
        <v>432</v>
      </c>
      <c r="B113" s="112" t="s">
        <v>41</v>
      </c>
      <c r="C113" s="81"/>
      <c r="D113" s="112" t="s">
        <v>41</v>
      </c>
      <c r="E113" s="81"/>
      <c r="F113" s="112" t="s">
        <v>41</v>
      </c>
      <c r="G113" s="81"/>
      <c r="H113" s="112" t="s">
        <v>41</v>
      </c>
      <c r="I113" s="81"/>
    </row>
    <row r="114" spans="1:9" s="11" customFormat="1" ht="32.4" customHeight="1" x14ac:dyDescent="0.25">
      <c r="A114" s="168" t="s">
        <v>24</v>
      </c>
      <c r="B114" s="49"/>
      <c r="C114" s="81"/>
      <c r="D114" s="49"/>
      <c r="E114" s="81"/>
      <c r="F114" s="49"/>
      <c r="G114" s="81"/>
      <c r="H114" s="49"/>
      <c r="I114" s="81"/>
    </row>
    <row r="115" spans="1:9" s="16" customFormat="1" ht="32.4" customHeight="1" x14ac:dyDescent="0.25">
      <c r="A115" s="168" t="s">
        <v>203</v>
      </c>
      <c r="B115" s="49"/>
      <c r="C115" s="81"/>
      <c r="D115" s="49"/>
      <c r="E115" s="81"/>
      <c r="F115" s="49"/>
      <c r="G115" s="81"/>
      <c r="H115" s="49"/>
      <c r="I115" s="81"/>
    </row>
    <row r="116" spans="1:9" s="6" customFormat="1" ht="31.95" customHeight="1" x14ac:dyDescent="0.25">
      <c r="A116" s="168" t="s">
        <v>91</v>
      </c>
      <c r="B116" s="49"/>
      <c r="C116" s="81"/>
      <c r="D116" s="49"/>
      <c r="E116" s="81"/>
      <c r="F116" s="49"/>
      <c r="G116" s="81"/>
      <c r="H116" s="49"/>
      <c r="I116" s="81"/>
    </row>
    <row r="117" spans="1:9" s="9" customFormat="1" ht="31.95" customHeight="1" x14ac:dyDescent="0.25">
      <c r="A117" s="18" t="s">
        <v>92</v>
      </c>
      <c r="B117" s="49"/>
      <c r="C117" s="81"/>
      <c r="D117" s="49"/>
      <c r="E117" s="81"/>
      <c r="F117" s="49"/>
      <c r="G117" s="81"/>
      <c r="H117" s="49"/>
      <c r="I117" s="81"/>
    </row>
    <row r="118" spans="1:9" s="9" customFormat="1" ht="30" customHeight="1" x14ac:dyDescent="0.25">
      <c r="A118" s="261" t="s">
        <v>185</v>
      </c>
      <c r="B118" s="49"/>
      <c r="C118" s="81"/>
      <c r="D118" s="49"/>
      <c r="E118" s="81"/>
      <c r="F118" s="49"/>
      <c r="G118" s="81"/>
      <c r="H118" s="49"/>
      <c r="I118" s="81"/>
    </row>
    <row r="119" spans="1:9" s="9" customFormat="1" ht="33" customHeight="1" thickBot="1" x14ac:dyDescent="0.3">
      <c r="A119" s="262" t="s">
        <v>97</v>
      </c>
      <c r="B119" s="84"/>
      <c r="C119" s="81"/>
      <c r="D119" s="84"/>
      <c r="E119" s="81"/>
      <c r="F119" s="84"/>
      <c r="G119" s="81"/>
      <c r="H119" s="84"/>
      <c r="I119" s="81"/>
    </row>
    <row r="120" spans="1:9" s="16" customFormat="1" ht="31.95" customHeight="1" thickTop="1" x14ac:dyDescent="0.25">
      <c r="A120" s="170" t="s">
        <v>36</v>
      </c>
      <c r="B120" s="85">
        <f>SUM(B114:B119)</f>
        <v>0</v>
      </c>
      <c r="C120" s="81"/>
      <c r="D120" s="85">
        <f>SUM(D114:D119)</f>
        <v>0</v>
      </c>
      <c r="E120" s="81"/>
      <c r="F120" s="85">
        <f>SUM(F114:F119)</f>
        <v>0</v>
      </c>
      <c r="G120" s="81"/>
      <c r="H120" s="85">
        <f>SUM(H114:H119)</f>
        <v>0</v>
      </c>
      <c r="I120" s="81"/>
    </row>
    <row r="121" spans="1:9" s="6" customFormat="1" ht="31.95" customHeight="1" x14ac:dyDescent="0.25">
      <c r="A121" s="264" t="s">
        <v>37</v>
      </c>
      <c r="B121" s="49">
        <f>'Jälkilaskelma 2017'!B122</f>
        <v>0</v>
      </c>
      <c r="C121" s="81"/>
      <c r="D121" s="49">
        <f>'Jälkilaskelma 2017'!D122</f>
        <v>0</v>
      </c>
      <c r="E121" s="81"/>
      <c r="F121" s="49">
        <f>'Jälkilaskelma 2017'!F122</f>
        <v>0</v>
      </c>
      <c r="G121" s="81"/>
      <c r="H121" s="49">
        <f>'Jälkilaskelma 2017'!H122</f>
        <v>0</v>
      </c>
      <c r="I121" s="81"/>
    </row>
    <row r="122" spans="1:9" s="9" customFormat="1" ht="31.95" customHeight="1" x14ac:dyDescent="0.25">
      <c r="A122" s="263" t="s">
        <v>39</v>
      </c>
      <c r="B122" s="85">
        <f>SUM(B120:B121)</f>
        <v>0</v>
      </c>
      <c r="C122" s="81"/>
      <c r="D122" s="85">
        <f>SUM(D120:D121)</f>
        <v>0</v>
      </c>
      <c r="E122" s="81"/>
      <c r="F122" s="85">
        <f>SUM(F120:F121)</f>
        <v>0</v>
      </c>
      <c r="G122" s="81"/>
      <c r="H122" s="85">
        <f>SUM(H120:H121)</f>
        <v>0</v>
      </c>
      <c r="I122" s="81"/>
    </row>
    <row r="123" spans="1:9" s="9" customFormat="1" ht="52.95" customHeight="1" x14ac:dyDescent="0.3">
      <c r="A123" s="167" t="s">
        <v>222</v>
      </c>
      <c r="B123" s="80"/>
      <c r="C123" s="81"/>
      <c r="D123" s="80"/>
      <c r="E123" s="81"/>
      <c r="F123" s="80"/>
      <c r="G123" s="81"/>
      <c r="H123" s="80"/>
      <c r="I123" s="81"/>
    </row>
    <row r="124" spans="1:9" s="16" customFormat="1" ht="31.95" customHeight="1" x14ac:dyDescent="0.25">
      <c r="A124" s="168" t="s">
        <v>20</v>
      </c>
      <c r="B124" s="49"/>
      <c r="C124" s="81"/>
      <c r="D124" s="49"/>
      <c r="E124" s="81"/>
      <c r="F124" s="49"/>
      <c r="G124" s="81"/>
      <c r="H124" s="49"/>
      <c r="I124" s="81"/>
    </row>
    <row r="125" spans="1:9" s="6" customFormat="1" ht="32.4" customHeight="1" x14ac:dyDescent="0.25">
      <c r="A125" s="168" t="s">
        <v>96</v>
      </c>
      <c r="B125" s="49"/>
      <c r="C125" s="81"/>
      <c r="D125" s="49"/>
      <c r="E125" s="81"/>
      <c r="F125" s="49"/>
      <c r="G125" s="81"/>
      <c r="H125" s="49"/>
      <c r="I125" s="81"/>
    </row>
    <row r="126" spans="1:9" s="9" customFormat="1" ht="32.4" customHeight="1" x14ac:dyDescent="0.25">
      <c r="A126" s="168" t="s">
        <v>93</v>
      </c>
      <c r="B126" s="49"/>
      <c r="C126" s="81"/>
      <c r="D126" s="49"/>
      <c r="E126" s="81"/>
      <c r="F126" s="49"/>
      <c r="G126" s="81"/>
      <c r="H126" s="49"/>
      <c r="I126" s="81"/>
    </row>
    <row r="127" spans="1:9" s="9" customFormat="1" ht="35.4" customHeight="1" x14ac:dyDescent="0.25">
      <c r="A127" s="18" t="s">
        <v>204</v>
      </c>
      <c r="B127" s="49"/>
      <c r="C127" s="81"/>
      <c r="D127" s="46"/>
      <c r="E127" s="81"/>
      <c r="F127" s="46"/>
      <c r="G127" s="81"/>
      <c r="H127" s="46"/>
      <c r="I127" s="81"/>
    </row>
    <row r="128" spans="1:9" s="9" customFormat="1" ht="35.4" customHeight="1" x14ac:dyDescent="0.25">
      <c r="A128" s="261" t="s">
        <v>185</v>
      </c>
      <c r="B128" s="49"/>
      <c r="C128" s="81"/>
      <c r="D128" s="46"/>
      <c r="E128" s="81"/>
      <c r="F128" s="46"/>
      <c r="G128" s="81"/>
      <c r="H128" s="46"/>
      <c r="I128" s="81"/>
    </row>
    <row r="129" spans="1:9" ht="37.200000000000003" customHeight="1" thickBot="1" x14ac:dyDescent="0.3">
      <c r="A129" s="284" t="s">
        <v>97</v>
      </c>
      <c r="B129" s="84"/>
      <c r="C129" s="81"/>
      <c r="D129" s="84"/>
      <c r="E129" s="81"/>
      <c r="F129" s="84"/>
      <c r="G129" s="81"/>
      <c r="H129" s="84"/>
      <c r="I129" s="81"/>
    </row>
    <row r="130" spans="1:9" s="9" customFormat="1" ht="29.4" customHeight="1" thickTop="1" x14ac:dyDescent="0.25">
      <c r="A130" s="285" t="s">
        <v>38</v>
      </c>
      <c r="B130" s="85">
        <f>SUM(B124:B129)</f>
        <v>0</v>
      </c>
      <c r="C130" s="81"/>
      <c r="D130" s="85">
        <f>SUM(D124:D129)</f>
        <v>0</v>
      </c>
      <c r="E130" s="81"/>
      <c r="F130" s="85">
        <f>SUM(F124:F129)</f>
        <v>0</v>
      </c>
      <c r="G130" s="81"/>
      <c r="H130" s="85">
        <f>SUM(H124:H129)</f>
        <v>0</v>
      </c>
      <c r="I130" s="81"/>
    </row>
    <row r="131" spans="1:9" s="9" customFormat="1" ht="29.4" customHeight="1" x14ac:dyDescent="0.25">
      <c r="A131" s="286" t="s">
        <v>37</v>
      </c>
      <c r="B131" s="49">
        <f>'Jälkilaskelma 2017'!B132</f>
        <v>0</v>
      </c>
      <c r="C131" s="81"/>
      <c r="D131" s="49">
        <f>'Jälkilaskelma 2017'!D132</f>
        <v>0</v>
      </c>
      <c r="E131" s="81"/>
      <c r="F131" s="49">
        <f>'Jälkilaskelma 2017'!F132</f>
        <v>0</v>
      </c>
      <c r="G131" s="81"/>
      <c r="H131" s="49">
        <f>'Jälkilaskelma 2017'!H132</f>
        <v>0</v>
      </c>
      <c r="I131" s="81"/>
    </row>
    <row r="132" spans="1:9" ht="29.4" customHeight="1" x14ac:dyDescent="0.25">
      <c r="A132" s="286" t="s">
        <v>40</v>
      </c>
      <c r="B132" s="85">
        <f>SUM(B130:B131)</f>
        <v>0</v>
      </c>
      <c r="C132" s="81"/>
      <c r="D132" s="85">
        <f>SUM(D130:D131)</f>
        <v>0</v>
      </c>
      <c r="E132" s="81"/>
      <c r="F132" s="85">
        <f>SUM(F130:F131)</f>
        <v>0</v>
      </c>
      <c r="G132" s="81"/>
      <c r="H132" s="85">
        <f>SUM(H130:H131)</f>
        <v>0</v>
      </c>
      <c r="I132" s="81"/>
    </row>
    <row r="133" spans="1:9" s="9" customFormat="1" ht="82.95" customHeight="1" x14ac:dyDescent="0.25">
      <c r="A133" s="111" t="s">
        <v>221</v>
      </c>
      <c r="B133" s="86"/>
      <c r="C133" s="87"/>
      <c r="D133" s="86"/>
      <c r="E133" s="87"/>
      <c r="F133" s="86"/>
      <c r="G133" s="87"/>
      <c r="H133" s="86"/>
      <c r="I133" s="87"/>
    </row>
    <row r="134" spans="1:9" s="9" customFormat="1" ht="38.4" customHeight="1" x14ac:dyDescent="0.25">
      <c r="A134" s="113" t="s">
        <v>94</v>
      </c>
      <c r="B134" s="49"/>
      <c r="C134" s="87"/>
      <c r="D134" s="49"/>
      <c r="E134" s="87"/>
      <c r="F134" s="49"/>
      <c r="G134" s="87"/>
      <c r="H134" s="49"/>
      <c r="I134" s="87"/>
    </row>
    <row r="135" spans="1:9" s="9" customFormat="1" ht="31.2" customHeight="1" thickBot="1" x14ac:dyDescent="0.3">
      <c r="A135" s="267" t="s">
        <v>95</v>
      </c>
      <c r="B135" s="268"/>
      <c r="C135" s="169"/>
      <c r="D135" s="268"/>
      <c r="E135" s="169"/>
      <c r="F135" s="268"/>
      <c r="G135" s="169"/>
      <c r="H135" s="268"/>
      <c r="I135" s="169"/>
    </row>
    <row r="136" spans="1:9" s="9" customFormat="1" ht="31.2" customHeight="1" thickTop="1" x14ac:dyDescent="0.25">
      <c r="A136" s="170" t="s">
        <v>42</v>
      </c>
      <c r="B136" s="171">
        <f>SUM(B134:B135)</f>
        <v>0</v>
      </c>
      <c r="C136" s="169"/>
      <c r="D136" s="171">
        <f>SUM(D134:D135)</f>
        <v>0</v>
      </c>
      <c r="E136" s="169"/>
      <c r="F136" s="171">
        <f>SUM(F134:F135)</f>
        <v>0</v>
      </c>
      <c r="G136" s="169"/>
      <c r="H136" s="171">
        <f>SUM(H134:H135)</f>
        <v>0</v>
      </c>
      <c r="I136" s="169"/>
    </row>
    <row r="137" spans="1:9" s="9" customFormat="1" ht="31.2" customHeight="1" x14ac:dyDescent="0.25">
      <c r="A137" s="269" t="s">
        <v>37</v>
      </c>
      <c r="B137" s="10">
        <f>'Jälkilaskelma 2017'!B138</f>
        <v>0</v>
      </c>
      <c r="C137" s="169"/>
      <c r="D137" s="10">
        <f>'Jälkilaskelma 2017'!D138</f>
        <v>0</v>
      </c>
      <c r="E137" s="169"/>
      <c r="F137" s="10">
        <f>'Jälkilaskelma 2017'!F138</f>
        <v>0</v>
      </c>
      <c r="G137" s="169"/>
      <c r="H137" s="10">
        <f>'Jälkilaskelma 2017'!H138</f>
        <v>0</v>
      </c>
      <c r="I137" s="169"/>
    </row>
    <row r="138" spans="1:9" s="9" customFormat="1" ht="31.2" customHeight="1" x14ac:dyDescent="0.25">
      <c r="A138" s="263" t="s">
        <v>43</v>
      </c>
      <c r="B138" s="171">
        <f>SUM(B136:B137)</f>
        <v>0</v>
      </c>
      <c r="C138" s="169"/>
      <c r="D138" s="171">
        <f>SUM(D136:D137)</f>
        <v>0</v>
      </c>
      <c r="E138" s="169"/>
      <c r="F138" s="171">
        <f>SUM(F136:F137)</f>
        <v>0</v>
      </c>
      <c r="G138" s="169"/>
      <c r="H138" s="171">
        <f>SUM(H136:H137)</f>
        <v>0</v>
      </c>
      <c r="I138" s="169"/>
    </row>
    <row r="139" spans="1:9" s="14" customFormat="1" ht="58.2" customHeight="1" x14ac:dyDescent="0.3">
      <c r="A139" s="183" t="s">
        <v>205</v>
      </c>
      <c r="B139" s="114"/>
      <c r="C139" s="115"/>
      <c r="D139" s="114"/>
      <c r="E139" s="115"/>
      <c r="F139" s="114"/>
      <c r="G139" s="115"/>
      <c r="H139" s="114"/>
      <c r="I139" s="115"/>
    </row>
    <row r="140" spans="1:9" s="14" customFormat="1" ht="43.2" customHeight="1" x14ac:dyDescent="0.25">
      <c r="A140" s="172" t="s">
        <v>198</v>
      </c>
      <c r="B140" s="40">
        <f>B105</f>
        <v>0</v>
      </c>
      <c r="C140" s="117"/>
      <c r="D140" s="40">
        <f>D105</f>
        <v>0</v>
      </c>
      <c r="E140" s="117"/>
      <c r="F140" s="40">
        <f>F105</f>
        <v>0</v>
      </c>
      <c r="G140" s="117"/>
      <c r="H140" s="40">
        <f>H105</f>
        <v>0</v>
      </c>
      <c r="I140" s="117"/>
    </row>
    <row r="141" spans="1:9" s="14" customFormat="1" ht="32.4" customHeight="1" x14ac:dyDescent="0.25">
      <c r="A141" s="172" t="s">
        <v>199</v>
      </c>
      <c r="B141" s="40">
        <f>B106</f>
        <v>0</v>
      </c>
      <c r="C141" s="117"/>
      <c r="D141" s="40">
        <f>D106</f>
        <v>0</v>
      </c>
      <c r="E141" s="117"/>
      <c r="F141" s="40">
        <f>F106</f>
        <v>0</v>
      </c>
      <c r="G141" s="117"/>
      <c r="H141" s="40">
        <f>H106</f>
        <v>0</v>
      </c>
      <c r="I141" s="117"/>
    </row>
    <row r="142" spans="1:9" s="14" customFormat="1" ht="38.4" customHeight="1" x14ac:dyDescent="0.25">
      <c r="A142" s="173" t="s">
        <v>206</v>
      </c>
      <c r="B142" s="40">
        <f>B108</f>
        <v>0</v>
      </c>
      <c r="C142" s="117"/>
      <c r="D142" s="40">
        <f>D108</f>
        <v>0</v>
      </c>
      <c r="E142" s="117"/>
      <c r="F142" s="40">
        <f>F108</f>
        <v>0</v>
      </c>
      <c r="G142" s="117"/>
      <c r="H142" s="40">
        <f>H108</f>
        <v>0</v>
      </c>
      <c r="I142" s="117"/>
    </row>
    <row r="143" spans="1:9" s="7" customFormat="1" ht="40.200000000000003" customHeight="1" x14ac:dyDescent="0.25">
      <c r="A143" s="173" t="s">
        <v>207</v>
      </c>
      <c r="B143" s="40">
        <f>B109</f>
        <v>0</v>
      </c>
      <c r="C143" s="117"/>
      <c r="D143" s="40">
        <f>D109</f>
        <v>0</v>
      </c>
      <c r="E143" s="117"/>
      <c r="F143" s="40">
        <f>F109</f>
        <v>0</v>
      </c>
      <c r="G143" s="117"/>
      <c r="H143" s="40">
        <f>H109</f>
        <v>0</v>
      </c>
      <c r="I143" s="117"/>
    </row>
    <row r="144" spans="1:9" s="14" customFormat="1" ht="31.2" customHeight="1" x14ac:dyDescent="0.25">
      <c r="A144" s="173" t="s">
        <v>39</v>
      </c>
      <c r="B144" s="40">
        <f>B122</f>
        <v>0</v>
      </c>
      <c r="C144" s="117"/>
      <c r="D144" s="40">
        <f>D122</f>
        <v>0</v>
      </c>
      <c r="E144" s="117"/>
      <c r="F144" s="40">
        <f>F122</f>
        <v>0</v>
      </c>
      <c r="G144" s="117"/>
      <c r="H144" s="40">
        <f>H122</f>
        <v>0</v>
      </c>
      <c r="I144" s="117"/>
    </row>
    <row r="145" spans="1:9" s="14" customFormat="1" ht="31.2" customHeight="1" x14ac:dyDescent="0.25">
      <c r="A145" s="173" t="s">
        <v>40</v>
      </c>
      <c r="B145" s="40">
        <f>B132</f>
        <v>0</v>
      </c>
      <c r="C145" s="117"/>
      <c r="D145" s="40">
        <f>D132</f>
        <v>0</v>
      </c>
      <c r="E145" s="117"/>
      <c r="F145" s="40">
        <f>F132</f>
        <v>0</v>
      </c>
      <c r="G145" s="117"/>
      <c r="H145" s="40">
        <f>H132</f>
        <v>0</v>
      </c>
      <c r="I145" s="117"/>
    </row>
    <row r="146" spans="1:9" s="14" customFormat="1" ht="34.200000000000003" customHeight="1" thickBot="1" x14ac:dyDescent="0.3">
      <c r="A146" s="162" t="s">
        <v>208</v>
      </c>
      <c r="B146" s="70">
        <f>B138</f>
        <v>0</v>
      </c>
      <c r="C146" s="117"/>
      <c r="D146" s="70">
        <f>D138</f>
        <v>0</v>
      </c>
      <c r="E146" s="117"/>
      <c r="F146" s="70">
        <f>F138</f>
        <v>0</v>
      </c>
      <c r="G146" s="117"/>
      <c r="H146" s="70">
        <f>H138</f>
        <v>0</v>
      </c>
      <c r="I146" s="117"/>
    </row>
    <row r="147" spans="1:9" s="14" customFormat="1" ht="32.4" customHeight="1" thickTop="1" x14ac:dyDescent="0.25">
      <c r="A147" s="369" t="s">
        <v>371</v>
      </c>
      <c r="B147" s="174">
        <f>SUM(B140:B146)</f>
        <v>0</v>
      </c>
      <c r="C147" s="118"/>
      <c r="D147" s="174">
        <f>SUM(D140:D146)</f>
        <v>0</v>
      </c>
      <c r="E147" s="118"/>
      <c r="F147" s="174">
        <f>SUM(F140:F146)</f>
        <v>0</v>
      </c>
      <c r="G147" s="118"/>
      <c r="H147" s="174">
        <f>SUM(H140:H146)</f>
        <v>0</v>
      </c>
      <c r="I147" s="118"/>
    </row>
    <row r="148" spans="1:9" s="14" customFormat="1" ht="57.6" customHeight="1" x14ac:dyDescent="0.3">
      <c r="A148" s="370" t="s">
        <v>370</v>
      </c>
      <c r="B148"/>
      <c r="C148" s="118"/>
      <c r="D148" s="222"/>
      <c r="E148" s="118"/>
      <c r="F148" s="116"/>
    </row>
    <row r="149" spans="1:9" s="14" customFormat="1" ht="25.2" customHeight="1" x14ac:dyDescent="0.25">
      <c r="A149" s="156" t="s">
        <v>209</v>
      </c>
      <c r="B149" s="219"/>
      <c r="C149" s="117"/>
      <c r="D149" s="119"/>
      <c r="E149" s="120"/>
      <c r="F149" s="116"/>
    </row>
    <row r="150" spans="1:9" s="14" customFormat="1" ht="25.2" customHeight="1" x14ac:dyDescent="0.25">
      <c r="A150" s="217" t="s">
        <v>270</v>
      </c>
      <c r="B150" s="219"/>
      <c r="C150" s="117"/>
      <c r="D150" s="119"/>
      <c r="E150" s="120"/>
      <c r="F150" s="116"/>
    </row>
    <row r="151" spans="1:9" s="14" customFormat="1" ht="25.2" customHeight="1" x14ac:dyDescent="0.25">
      <c r="A151" s="218" t="s">
        <v>271</v>
      </c>
      <c r="B151" s="219"/>
      <c r="C151" s="117"/>
      <c r="D151" s="119"/>
      <c r="E151" s="120"/>
      <c r="F151" s="116"/>
    </row>
    <row r="152" spans="1:9" s="14" customFormat="1" ht="40.200000000000003" customHeight="1" thickBot="1" x14ac:dyDescent="0.35">
      <c r="A152" s="179" t="s">
        <v>210</v>
      </c>
      <c r="B152" s="220">
        <f>B149-(SUM(B150:B151))</f>
        <v>0</v>
      </c>
      <c r="C152" s="120"/>
      <c r="D152" s="121"/>
      <c r="E152" s="120"/>
      <c r="F152" s="116"/>
      <c r="G152"/>
    </row>
    <row r="153" spans="1:9" s="7" customFormat="1" ht="56.4" customHeight="1" thickTop="1" thickBot="1" x14ac:dyDescent="0.3">
      <c r="A153" s="122" t="s">
        <v>211</v>
      </c>
      <c r="B153" s="178">
        <f>ROUNDDOWN(B147-B152,2)</f>
        <v>0</v>
      </c>
      <c r="C153" s="123" t="str">
        <f>IF((B153)=0,"",IF((B153)&lt;&gt;0,"Kokonaisjäämän ja taseen rahoitusaseman lukujen on täsmättävä toisiinsa. Jos luvut eivät täsmää, on jälkilaskelman luvut tarkistettava. Huom! Tarkistuslaskelmat auttavat tarkistamisessa."))</f>
        <v/>
      </c>
      <c r="D153" s="121"/>
      <c r="E153" s="120"/>
      <c r="F153" s="2"/>
    </row>
    <row r="154" spans="1:9" s="14" customFormat="1" ht="25.2" customHeight="1" thickTop="1" x14ac:dyDescent="0.25">
      <c r="A154" s="156" t="s">
        <v>212</v>
      </c>
      <c r="B154" s="219">
        <f>'Jälkilaskelma 2017'!B149</f>
        <v>0</v>
      </c>
      <c r="C154" s="124"/>
      <c r="D154" s="119"/>
      <c r="E154" s="120"/>
      <c r="F154" s="116"/>
    </row>
    <row r="155" spans="1:9" s="14" customFormat="1" ht="25.2" customHeight="1" x14ac:dyDescent="0.25">
      <c r="A155" s="156" t="s">
        <v>213</v>
      </c>
      <c r="B155" s="219">
        <f>'Jälkilaskelma 2017'!B150</f>
        <v>0</v>
      </c>
      <c r="C155" s="114"/>
      <c r="D155" s="119"/>
      <c r="E155" s="120"/>
      <c r="F155" s="116"/>
    </row>
    <row r="156" spans="1:9" s="14" customFormat="1" ht="25.2" customHeight="1" thickBot="1" x14ac:dyDescent="0.3">
      <c r="A156" s="156" t="s">
        <v>214</v>
      </c>
      <c r="B156" s="219">
        <f>'Jälkilaskelma 2017'!B151</f>
        <v>0</v>
      </c>
      <c r="C156" s="114"/>
      <c r="D156" s="119"/>
      <c r="E156" s="120"/>
      <c r="F156" s="116"/>
    </row>
    <row r="157" spans="1:9" s="14" customFormat="1" ht="46.2" customHeight="1" thickTop="1" x14ac:dyDescent="0.3">
      <c r="A157" s="180" t="s">
        <v>215</v>
      </c>
      <c r="B157" s="221">
        <f>B154-(SUM(B155:B156))</f>
        <v>0</v>
      </c>
      <c r="C157" s="175"/>
      <c r="D157" s="176"/>
      <c r="E157" s="177"/>
      <c r="F157" s="116"/>
    </row>
    <row r="158" spans="1:9" s="128" customFormat="1" ht="61.95" customHeight="1" x14ac:dyDescent="0.3">
      <c r="A158" s="223" t="s">
        <v>223</v>
      </c>
      <c r="B158" s="120"/>
      <c r="C158" s="125"/>
      <c r="D158" s="119"/>
      <c r="E158" s="126"/>
      <c r="F158" s="127"/>
    </row>
    <row r="159" spans="1:9" s="128" customFormat="1" ht="36" customHeight="1" x14ac:dyDescent="0.25">
      <c r="A159" s="184" t="s">
        <v>224</v>
      </c>
      <c r="B159" s="181"/>
      <c r="C159" s="119"/>
      <c r="D159" s="355"/>
      <c r="E159" s="126"/>
      <c r="F159" s="355"/>
      <c r="H159" s="355"/>
    </row>
    <row r="160" spans="1:9" ht="25.2" customHeight="1" x14ac:dyDescent="0.25">
      <c r="A160" s="213" t="s">
        <v>225</v>
      </c>
      <c r="B160" s="368"/>
      <c r="C160" s="88"/>
      <c r="D160" s="368"/>
      <c r="F160" s="368"/>
      <c r="H160" s="368"/>
    </row>
    <row r="161" spans="1:8" ht="25.2" customHeight="1" x14ac:dyDescent="0.25">
      <c r="A161" s="206" t="s">
        <v>226</v>
      </c>
      <c r="B161" s="368"/>
      <c r="C161" s="88"/>
      <c r="D161" s="368"/>
      <c r="F161" s="368"/>
      <c r="H161" s="368"/>
    </row>
    <row r="162" spans="1:8" ht="25.2" customHeight="1" x14ac:dyDescent="0.25">
      <c r="A162" s="213" t="s">
        <v>227</v>
      </c>
      <c r="B162" s="89"/>
      <c r="C162" s="88"/>
      <c r="D162" s="89"/>
      <c r="F162" s="89"/>
      <c r="H162" s="89"/>
    </row>
    <row r="163" spans="1:8" ht="25.2" customHeight="1" x14ac:dyDescent="0.25">
      <c r="A163" s="213" t="s">
        <v>228</v>
      </c>
      <c r="B163" s="89"/>
      <c r="C163" s="88"/>
      <c r="D163" s="89"/>
      <c r="F163" s="89"/>
      <c r="H163" s="89"/>
    </row>
    <row r="164" spans="1:8" ht="25.2" customHeight="1" x14ac:dyDescent="0.25">
      <c r="A164" s="215" t="s">
        <v>369</v>
      </c>
      <c r="B164" s="90"/>
      <c r="C164" s="88"/>
      <c r="D164" s="140"/>
      <c r="F164" s="140"/>
      <c r="H164" s="140"/>
    </row>
    <row r="165" spans="1:8" ht="25.2" customHeight="1" x14ac:dyDescent="0.25">
      <c r="A165" s="216" t="s">
        <v>229</v>
      </c>
      <c r="B165" s="91">
        <f>SUM(B160:B164)</f>
        <v>0</v>
      </c>
      <c r="C165" s="88"/>
      <c r="D165" s="357">
        <f>SUM(D160:D164)</f>
        <v>0</v>
      </c>
      <c r="F165" s="357">
        <f>SUM(F160:F164)</f>
        <v>0</v>
      </c>
      <c r="H165" s="357">
        <f>SUM(H160:H164)</f>
        <v>0</v>
      </c>
    </row>
    <row r="166" spans="1:8" ht="25.2" customHeight="1" x14ac:dyDescent="0.25">
      <c r="A166" s="206" t="s">
        <v>230</v>
      </c>
      <c r="B166" s="92">
        <f>B18+B19+B20+B21+B66+B82+B114+B124+B48</f>
        <v>0</v>
      </c>
      <c r="C166" s="88"/>
      <c r="D166" s="358">
        <f>D18+D19+D20+D21+D66+D82+D114+D124+D48</f>
        <v>0</v>
      </c>
      <c r="F166" s="358">
        <f>F18+F19+F20+F21+F66+F82+F114+F124+F48</f>
        <v>0</v>
      </c>
      <c r="H166" s="358">
        <f>H18+H19+H20+H21+H66+H82+H114+H124+H48</f>
        <v>0</v>
      </c>
    </row>
    <row r="167" spans="1:8" s="430" customFormat="1" ht="25.2" customHeight="1" x14ac:dyDescent="0.25">
      <c r="A167" s="206" t="s">
        <v>231</v>
      </c>
      <c r="B167" s="93">
        <f>-(B46-B41-B43-B24+B68+B72+B74+B86+B88-B115-B125+B71+B51+B54+B55+B57-B44-B102)</f>
        <v>0</v>
      </c>
      <c r="C167" s="88"/>
      <c r="D167" s="93">
        <f>-(D46-D41-D43-D24+D68+D72+D74+D86+D88-D115-D125+D71+D51+D54+D55+D57-D44-D102)</f>
        <v>0</v>
      </c>
      <c r="E167" s="36"/>
      <c r="F167" s="93">
        <f>-(F46-F41-F43-F24+F68+F72+F74+F86+F88-F115-F125+F71+F51+F54+F55+F57-F44-F102)</f>
        <v>0</v>
      </c>
      <c r="H167" s="93">
        <f>-(H46-H41-H43-H24+H68+H72+H74+H86+H88-H115-H125+H71+H51+H54+H55+H57-H44-H102)</f>
        <v>0</v>
      </c>
    </row>
    <row r="168" spans="1:8" ht="25.2" customHeight="1" x14ac:dyDescent="0.25">
      <c r="A168" s="213" t="s">
        <v>227</v>
      </c>
      <c r="B168" s="92">
        <f>B162</f>
        <v>0</v>
      </c>
      <c r="C168" s="88"/>
      <c r="D168" s="358">
        <f>D162</f>
        <v>0</v>
      </c>
      <c r="F168" s="358">
        <f>F162</f>
        <v>0</v>
      </c>
      <c r="H168" s="358">
        <f>H162</f>
        <v>0</v>
      </c>
    </row>
    <row r="169" spans="1:8" ht="25.2" customHeight="1" x14ac:dyDescent="0.25">
      <c r="A169" s="213" t="s">
        <v>228</v>
      </c>
      <c r="B169" s="92">
        <f>B163</f>
        <v>0</v>
      </c>
      <c r="C169" s="88"/>
      <c r="D169" s="358">
        <f>D163</f>
        <v>0</v>
      </c>
      <c r="F169" s="358">
        <f>F163</f>
        <v>0</v>
      </c>
      <c r="H169" s="358">
        <f>H163</f>
        <v>0</v>
      </c>
    </row>
    <row r="170" spans="1:8" ht="25.2" customHeight="1" x14ac:dyDescent="0.25">
      <c r="A170" s="215" t="s">
        <v>369</v>
      </c>
      <c r="B170" s="101">
        <f>-B44</f>
        <v>0</v>
      </c>
      <c r="C170" s="88"/>
      <c r="D170" s="359">
        <f>-D44</f>
        <v>0</v>
      </c>
      <c r="F170" s="359">
        <f>-F44</f>
        <v>0</v>
      </c>
      <c r="H170" s="359">
        <f>-H44</f>
        <v>0</v>
      </c>
    </row>
    <row r="171" spans="1:8" ht="25.2" customHeight="1" x14ac:dyDescent="0.25">
      <c r="A171" s="216" t="s">
        <v>232</v>
      </c>
      <c r="B171" s="91">
        <f>SUM(B166:B170)</f>
        <v>0</v>
      </c>
      <c r="C171" s="88"/>
      <c r="D171" s="357">
        <f>SUM(D166:D170)</f>
        <v>0</v>
      </c>
      <c r="F171" s="357">
        <f>SUM(F166:F170)</f>
        <v>0</v>
      </c>
      <c r="H171" s="357">
        <f>SUM(H166:H170)</f>
        <v>0</v>
      </c>
    </row>
    <row r="172" spans="1:8" ht="25.2" customHeight="1" x14ac:dyDescent="0.25">
      <c r="A172" s="206" t="s">
        <v>233</v>
      </c>
      <c r="B172" s="95">
        <f>ROUNDDOWN(B165-B171,2)</f>
        <v>0</v>
      </c>
      <c r="C172" s="96" t="str">
        <f>IF((B172)=0,"",IF((B172)&lt;&gt;0,"Tilikauden tuloksen ja jälkilaskelman tuloksen on täsmättävä toisiinsa. Tarkista laskelman luvut!"))</f>
        <v/>
      </c>
      <c r="D172" s="360">
        <f>ROUNDDOWN(D165-D171,2)</f>
        <v>0</v>
      </c>
      <c r="F172" s="360">
        <f>ROUNDDOWN(F165-F171,2)</f>
        <v>0</v>
      </c>
      <c r="H172" s="360">
        <f>ROUNDDOWN(H165-H171,2)</f>
        <v>0</v>
      </c>
    </row>
    <row r="173" spans="1:8" ht="25.2" customHeight="1" x14ac:dyDescent="0.25">
      <c r="A173" s="184" t="s">
        <v>234</v>
      </c>
      <c r="B173" s="181"/>
      <c r="C173" s="88"/>
      <c r="D173" s="355"/>
      <c r="F173" s="355"/>
      <c r="H173" s="355"/>
    </row>
    <row r="174" spans="1:8" ht="25.2" customHeight="1" x14ac:dyDescent="0.25">
      <c r="A174" s="213" t="s">
        <v>235</v>
      </c>
      <c r="B174" s="89"/>
      <c r="C174" s="88"/>
      <c r="D174" s="356"/>
      <c r="F174" s="356"/>
      <c r="H174" s="356"/>
    </row>
    <row r="175" spans="1:8" ht="25.2" customHeight="1" x14ac:dyDescent="0.25">
      <c r="A175" s="206" t="s">
        <v>236</v>
      </c>
      <c r="B175" s="94">
        <f>-B162</f>
        <v>0</v>
      </c>
      <c r="C175" s="88"/>
      <c r="D175" s="359">
        <f>-D162</f>
        <v>0</v>
      </c>
      <c r="F175" s="359">
        <f>-F162</f>
        <v>0</v>
      </c>
      <c r="H175" s="359">
        <f>-H162</f>
        <v>0</v>
      </c>
    </row>
    <row r="176" spans="1:8" ht="25.2" customHeight="1" x14ac:dyDescent="0.25">
      <c r="A176" s="206" t="s">
        <v>237</v>
      </c>
      <c r="B176" s="95">
        <f>SUM(B174:B175)</f>
        <v>0</v>
      </c>
      <c r="C176" s="88"/>
      <c r="D176" s="360">
        <f>SUM(D174:D175)</f>
        <v>0</v>
      </c>
      <c r="F176" s="360">
        <f>SUM(F174:F175)</f>
        <v>0</v>
      </c>
      <c r="H176" s="360">
        <f>SUM(H174:H175)</f>
        <v>0</v>
      </c>
    </row>
    <row r="177" spans="1:8" ht="25.2" customHeight="1" x14ac:dyDescent="0.25">
      <c r="A177" s="213" t="s">
        <v>238</v>
      </c>
      <c r="B177" s="97">
        <f>'Jälkilaskelma 2017'!B174</f>
        <v>0</v>
      </c>
      <c r="C177" s="88"/>
      <c r="D177" s="361">
        <f>'Jälkilaskelma 2017'!D174</f>
        <v>0</v>
      </c>
      <c r="F177" s="361">
        <f>'Jälkilaskelma 2017'!F174</f>
        <v>0</v>
      </c>
      <c r="H177" s="361">
        <f>'Jälkilaskelma 2017'!H174</f>
        <v>0</v>
      </c>
    </row>
    <row r="178" spans="1:8" ht="25.2" customHeight="1" x14ac:dyDescent="0.25">
      <c r="A178" s="214" t="s">
        <v>239</v>
      </c>
      <c r="B178" s="91">
        <f>B176-B177</f>
        <v>0</v>
      </c>
      <c r="C178" s="88"/>
      <c r="D178" s="357">
        <f>D176-D177</f>
        <v>0</v>
      </c>
      <c r="F178" s="357">
        <f>F176-F177</f>
        <v>0</v>
      </c>
      <c r="H178" s="357">
        <f>H176-H177</f>
        <v>0</v>
      </c>
    </row>
    <row r="179" spans="1:8" s="430" customFormat="1" ht="25.2" customHeight="1" x14ac:dyDescent="0.25">
      <c r="A179" s="205" t="s">
        <v>240</v>
      </c>
      <c r="B179" s="92">
        <f>-B97+B41+B87</f>
        <v>0</v>
      </c>
      <c r="C179" s="88"/>
      <c r="D179" s="92">
        <f>-D97+D41+D87</f>
        <v>0</v>
      </c>
      <c r="E179" s="36"/>
      <c r="F179" s="92">
        <f>-F97+F41+F87</f>
        <v>0</v>
      </c>
      <c r="H179" s="92">
        <f>-H97+H41+H87</f>
        <v>0</v>
      </c>
    </row>
    <row r="180" spans="1:8" ht="25.2" customHeight="1" x14ac:dyDescent="0.25">
      <c r="A180" s="205" t="s">
        <v>241</v>
      </c>
      <c r="B180" s="92">
        <f>B117</f>
        <v>0</v>
      </c>
      <c r="C180" s="88"/>
      <c r="D180" s="358">
        <f>D117</f>
        <v>0</v>
      </c>
      <c r="F180" s="358">
        <f>F117</f>
        <v>0</v>
      </c>
      <c r="H180" s="358">
        <f>H117</f>
        <v>0</v>
      </c>
    </row>
    <row r="181" spans="1:8" ht="25.2" customHeight="1" x14ac:dyDescent="0.25">
      <c r="A181" s="205" t="s">
        <v>242</v>
      </c>
      <c r="B181" s="92">
        <f>B127</f>
        <v>0</v>
      </c>
      <c r="C181" s="88"/>
      <c r="D181" s="358">
        <f>D127</f>
        <v>0</v>
      </c>
      <c r="E181" s="98"/>
      <c r="F181" s="358">
        <f>F127</f>
        <v>0</v>
      </c>
      <c r="H181" s="358">
        <f>H127</f>
        <v>0</v>
      </c>
    </row>
    <row r="182" spans="1:8" ht="25.2" customHeight="1" x14ac:dyDescent="0.25">
      <c r="A182" s="206" t="s">
        <v>237</v>
      </c>
      <c r="B182" s="99">
        <f>B179-B181-B180</f>
        <v>0</v>
      </c>
      <c r="C182" s="88"/>
      <c r="D182" s="362">
        <f>D179-D181-D180</f>
        <v>0</v>
      </c>
      <c r="F182" s="362">
        <f>F179-F181-F180</f>
        <v>0</v>
      </c>
      <c r="H182" s="362">
        <f>H179-H181-H180</f>
        <v>0</v>
      </c>
    </row>
    <row r="183" spans="1:8" ht="25.2" customHeight="1" x14ac:dyDescent="0.25">
      <c r="A183" s="206" t="s">
        <v>233</v>
      </c>
      <c r="B183" s="92">
        <f>ROUNDDOWN(IF(B178&gt;0,B178-B182,-B178+B182),2)</f>
        <v>0</v>
      </c>
      <c r="C183" s="100" t="str">
        <f>IF((B183)=0,"",IF((B183)&lt;&gt;0,"Laskelman investonnit on täsmättävä kahden tilikauden välillä tapahtuneeseen muutokseen!"))</f>
        <v/>
      </c>
      <c r="D183" s="360">
        <f>ROUNDDOWN(IF(D182&gt;0,D178-D182,-D178-D182),2)</f>
        <v>0</v>
      </c>
      <c r="F183" s="360">
        <f>ROUNDDOWN(IF(F182&gt;0,F178-F182,-F178-F182),2)</f>
        <v>0</v>
      </c>
      <c r="H183" s="360">
        <f>ROUNDDOWN(IF(H182&gt;0,H178-H182,-H178-H182),2)</f>
        <v>0</v>
      </c>
    </row>
    <row r="184" spans="1:8" ht="25.2" customHeight="1" x14ac:dyDescent="0.25">
      <c r="A184" s="185" t="s">
        <v>243</v>
      </c>
      <c r="B184" s="186"/>
      <c r="C184" s="88"/>
      <c r="D184" s="363"/>
      <c r="F184" s="363"/>
      <c r="H184" s="363"/>
    </row>
    <row r="185" spans="1:8" ht="25.2" customHeight="1" x14ac:dyDescent="0.25">
      <c r="A185" s="205" t="s">
        <v>244</v>
      </c>
      <c r="B185" s="89"/>
      <c r="C185" s="88"/>
      <c r="D185" s="356"/>
      <c r="F185" s="356"/>
      <c r="H185" s="356"/>
    </row>
    <row r="186" spans="1:8" ht="25.2" customHeight="1" x14ac:dyDescent="0.25">
      <c r="A186" s="206" t="s">
        <v>245</v>
      </c>
      <c r="B186" s="97"/>
      <c r="C186" s="88"/>
      <c r="D186" s="361"/>
      <c r="F186" s="361"/>
      <c r="H186" s="361"/>
    </row>
    <row r="187" spans="1:8" ht="25.2" customHeight="1" x14ac:dyDescent="0.25">
      <c r="A187" s="206" t="s">
        <v>237</v>
      </c>
      <c r="B187" s="95">
        <f>SUM(B185:B186)</f>
        <v>0</v>
      </c>
      <c r="C187" s="88"/>
      <c r="D187" s="360">
        <f>SUM(D185:D186)</f>
        <v>0</v>
      </c>
      <c r="F187" s="360">
        <f>SUM(F185:F186)</f>
        <v>0</v>
      </c>
      <c r="H187" s="360">
        <f>SUM(H185:H186)</f>
        <v>0</v>
      </c>
    </row>
    <row r="188" spans="1:8" ht="25.2" customHeight="1" x14ac:dyDescent="0.25">
      <c r="A188" s="205" t="s">
        <v>246</v>
      </c>
      <c r="B188" s="89">
        <f>'Jälkilaskelma 2017'!B185</f>
        <v>0</v>
      </c>
      <c r="C188" s="88"/>
      <c r="D188" s="356">
        <f>'Jälkilaskelma 2017'!D185</f>
        <v>0</v>
      </c>
      <c r="F188" s="356">
        <f>'Jälkilaskelma 2017'!F185</f>
        <v>0</v>
      </c>
      <c r="H188" s="356">
        <f>'Jälkilaskelma 2017'!H185</f>
        <v>0</v>
      </c>
    </row>
    <row r="189" spans="1:8" ht="25.2" customHeight="1" x14ac:dyDescent="0.25">
      <c r="A189" s="205" t="s">
        <v>247</v>
      </c>
      <c r="B189" s="97">
        <f>'Jälkilaskelma 2017'!B186</f>
        <v>0</v>
      </c>
      <c r="C189" s="88"/>
      <c r="D189" s="361">
        <f>'Jälkilaskelma 2017'!D186</f>
        <v>0</v>
      </c>
      <c r="F189" s="361">
        <f>'Jälkilaskelma 2017'!F186</f>
        <v>0</v>
      </c>
      <c r="H189" s="361">
        <f>'Jälkilaskelma 2017'!H186</f>
        <v>0</v>
      </c>
    </row>
    <row r="190" spans="1:8" ht="25.2" customHeight="1" x14ac:dyDescent="0.25">
      <c r="A190" s="206" t="s">
        <v>237</v>
      </c>
      <c r="B190" s="101">
        <f>SUM(B188:B189)</f>
        <v>0</v>
      </c>
      <c r="C190" s="88"/>
      <c r="D190" s="364">
        <f>SUM(D188:D189)</f>
        <v>0</v>
      </c>
      <c r="F190" s="364">
        <f>SUM(F188:F189)</f>
        <v>0</v>
      </c>
      <c r="H190" s="364">
        <f>SUM(H188:H189)</f>
        <v>0</v>
      </c>
    </row>
    <row r="191" spans="1:8" ht="25.2" customHeight="1" x14ac:dyDescent="0.25">
      <c r="A191" s="130" t="s">
        <v>248</v>
      </c>
      <c r="B191" s="91">
        <f>B187-B190</f>
        <v>0</v>
      </c>
      <c r="C191" s="88"/>
      <c r="D191" s="357">
        <f>D187-D190</f>
        <v>0</v>
      </c>
      <c r="F191" s="357">
        <f>F187-F190</f>
        <v>0</v>
      </c>
      <c r="H191" s="357">
        <f>H187-H190</f>
        <v>0</v>
      </c>
    </row>
    <row r="192" spans="1:8" ht="25.2" customHeight="1" x14ac:dyDescent="0.25">
      <c r="A192" s="205" t="s">
        <v>249</v>
      </c>
      <c r="B192" s="92">
        <f>B99+B23-B43-B52-B53-B69-B70</f>
        <v>0</v>
      </c>
      <c r="C192" s="88"/>
      <c r="D192" s="358">
        <f>D99+D23-D43-D52-D53-D69-D70</f>
        <v>0</v>
      </c>
      <c r="F192" s="358">
        <f>F99+F23-F43-F52-F53-F69-F70</f>
        <v>0</v>
      </c>
      <c r="H192" s="358">
        <f>H99+H23-H43-H52-H53-H69-H70</f>
        <v>0</v>
      </c>
    </row>
    <row r="193" spans="1:8" ht="25.2" customHeight="1" x14ac:dyDescent="0.25">
      <c r="A193" s="205" t="s">
        <v>250</v>
      </c>
      <c r="B193" s="92">
        <f>B116</f>
        <v>0</v>
      </c>
      <c r="C193" s="88"/>
      <c r="D193" s="358">
        <f>D116</f>
        <v>0</v>
      </c>
      <c r="F193" s="358">
        <f>F116</f>
        <v>0</v>
      </c>
      <c r="H193" s="358">
        <f>H116</f>
        <v>0</v>
      </c>
    </row>
    <row r="194" spans="1:8" ht="25.2" customHeight="1" x14ac:dyDescent="0.25">
      <c r="A194" s="205" t="s">
        <v>251</v>
      </c>
      <c r="B194" s="101">
        <f>B126</f>
        <v>0</v>
      </c>
      <c r="C194" s="88"/>
      <c r="D194" s="364">
        <f>D126</f>
        <v>0</v>
      </c>
      <c r="F194" s="364">
        <f>F126</f>
        <v>0</v>
      </c>
      <c r="H194" s="364">
        <f>H126</f>
        <v>0</v>
      </c>
    </row>
    <row r="195" spans="1:8" ht="25.2" customHeight="1" x14ac:dyDescent="0.25">
      <c r="A195" s="206" t="s">
        <v>237</v>
      </c>
      <c r="B195" s="95">
        <f>SUM(B192:B194)</f>
        <v>0</v>
      </c>
      <c r="C195" s="88"/>
      <c r="D195" s="360">
        <f>SUM(D192:D194)</f>
        <v>0</v>
      </c>
      <c r="F195" s="360">
        <f>SUM(F192:F194)</f>
        <v>0</v>
      </c>
      <c r="H195" s="360">
        <f>SUM(H192:H194)</f>
        <v>0</v>
      </c>
    </row>
    <row r="196" spans="1:8" ht="25.2" customHeight="1" x14ac:dyDescent="0.25">
      <c r="A196" s="206" t="s">
        <v>233</v>
      </c>
      <c r="B196" s="92">
        <f>ROUNDDOWN(IF(B191&gt;0,B191-B195,-B191+B195),2)</f>
        <v>0</v>
      </c>
      <c r="C196" s="100" t="str">
        <f>IF((B196)=0,"",IF((B196)&lt;&gt;0,"Lainojen lyhennykset ja nostot on täsmättävä kahden tilikauden välillä tapahtuneeseen lainojen muutokseen!"))</f>
        <v/>
      </c>
      <c r="D196" s="358">
        <f>ROUNDDOWN(IF(D191&gt;0,D191-D195,-D191+D195),2)</f>
        <v>0</v>
      </c>
      <c r="F196" s="358">
        <f>ROUNDDOWN(IF(F191&gt;0,F191-F195,-F191+F195),2)</f>
        <v>0</v>
      </c>
      <c r="H196" s="358">
        <f>ROUNDDOWN(IF(H191&gt;0,H191-H195,-H191+H195),2)</f>
        <v>0</v>
      </c>
    </row>
    <row r="197" spans="1:8" ht="25.2" customHeight="1" x14ac:dyDescent="0.25">
      <c r="A197" s="187" t="s">
        <v>252</v>
      </c>
      <c r="B197" s="188"/>
      <c r="C197" s="88"/>
      <c r="D197" s="365"/>
      <c r="F197" s="365"/>
      <c r="H197" s="365"/>
    </row>
    <row r="198" spans="1:8" ht="25.2" customHeight="1" x14ac:dyDescent="0.25">
      <c r="A198" s="207" t="s">
        <v>253</v>
      </c>
      <c r="B198" s="89"/>
      <c r="C198" s="88"/>
      <c r="D198" s="356"/>
      <c r="F198" s="356"/>
      <c r="H198" s="356"/>
    </row>
    <row r="199" spans="1:8" ht="25.2" customHeight="1" x14ac:dyDescent="0.25">
      <c r="A199" s="207" t="s">
        <v>254</v>
      </c>
      <c r="B199" s="97">
        <f>'Jälkilaskelma 2017'!B198</f>
        <v>0</v>
      </c>
      <c r="C199" s="88"/>
      <c r="D199" s="361">
        <f>'Jälkilaskelma 2017'!D198</f>
        <v>0</v>
      </c>
      <c r="F199" s="361">
        <f>'Jälkilaskelma 2017'!F198</f>
        <v>0</v>
      </c>
      <c r="H199" s="361">
        <f>'Jälkilaskelma 2017'!H198</f>
        <v>0</v>
      </c>
    </row>
    <row r="200" spans="1:8" ht="25.2" customHeight="1" x14ac:dyDescent="0.25">
      <c r="A200" s="129" t="s">
        <v>255</v>
      </c>
      <c r="B200" s="91">
        <f>B198-B199</f>
        <v>0</v>
      </c>
      <c r="C200" s="88"/>
      <c r="D200" s="357">
        <f>D198-D199</f>
        <v>0</v>
      </c>
      <c r="F200" s="357">
        <f>F198-F199</f>
        <v>0</v>
      </c>
      <c r="H200" s="357">
        <f>H198-H199</f>
        <v>0</v>
      </c>
    </row>
    <row r="201" spans="1:8" ht="25.2" customHeight="1" x14ac:dyDescent="0.25">
      <c r="A201" s="208" t="s">
        <v>256</v>
      </c>
      <c r="B201" s="89">
        <f>B98</f>
        <v>0</v>
      </c>
      <c r="C201" s="88"/>
      <c r="D201" s="356">
        <f>D98</f>
        <v>0</v>
      </c>
      <c r="F201" s="356">
        <f>F98</f>
        <v>0</v>
      </c>
      <c r="H201" s="356">
        <f>H98</f>
        <v>0</v>
      </c>
    </row>
    <row r="202" spans="1:8" ht="25.2" customHeight="1" x14ac:dyDescent="0.25">
      <c r="A202" s="208" t="s">
        <v>257</v>
      </c>
      <c r="B202" s="89"/>
      <c r="C202" s="88"/>
      <c r="D202" s="356"/>
      <c r="F202" s="356"/>
      <c r="H202" s="356"/>
    </row>
    <row r="203" spans="1:8" ht="25.2" customHeight="1" x14ac:dyDescent="0.25">
      <c r="A203" s="208" t="s">
        <v>258</v>
      </c>
      <c r="B203" s="89"/>
      <c r="C203" s="88"/>
      <c r="D203" s="356"/>
      <c r="F203" s="356"/>
      <c r="H203" s="356"/>
    </row>
    <row r="204" spans="1:8" ht="25.2" customHeight="1" x14ac:dyDescent="0.25">
      <c r="A204" s="209" t="s">
        <v>237</v>
      </c>
      <c r="B204" s="102">
        <f>SUM(B201:B203)</f>
        <v>0</v>
      </c>
      <c r="C204" s="88"/>
      <c r="D204" s="366">
        <f>SUM(D201:D203)</f>
        <v>0</v>
      </c>
      <c r="F204" s="366">
        <f>SUM(F201:F203)</f>
        <v>0</v>
      </c>
      <c r="H204" s="366">
        <f>SUM(H201:H203)</f>
        <v>0</v>
      </c>
    </row>
    <row r="205" spans="1:8" ht="25.2" customHeight="1" x14ac:dyDescent="0.25">
      <c r="A205" s="131" t="s">
        <v>233</v>
      </c>
      <c r="B205" s="95">
        <f>ROUNDDOWN(IF(B200&gt;0,B200-B204,-B200-B204),2)</f>
        <v>0</v>
      </c>
      <c r="C205" s="100" t="str">
        <f>IF((B205)=0,"",IF((B205)&lt;&gt;0,"Opo:n muutokset on täsmättävä kahden tilikauden välillä tapahtuneeseen muutokseen!"))</f>
        <v/>
      </c>
      <c r="D205" s="360">
        <f>ROUNDDOWN(IF(D200&gt;0,D200-D204,-D200-D204),2)</f>
        <v>0</v>
      </c>
      <c r="F205" s="360">
        <f>ROUNDDOWN(IF(F200&gt;0,F200-F204,-F200-F204),2)</f>
        <v>0</v>
      </c>
      <c r="H205" s="360">
        <f>ROUNDDOWN(IF(H200&gt;0,H200-H204,-H200-H204),2)</f>
        <v>0</v>
      </c>
    </row>
    <row r="206" spans="1:8" ht="25.2" customHeight="1" x14ac:dyDescent="0.25">
      <c r="A206" s="185" t="s">
        <v>259</v>
      </c>
      <c r="B206" s="186"/>
      <c r="C206" s="88"/>
      <c r="D206" s="363"/>
      <c r="E206" s="103"/>
      <c r="F206" s="363"/>
      <c r="H206" s="363"/>
    </row>
    <row r="207" spans="1:8" ht="25.2" customHeight="1" x14ac:dyDescent="0.25">
      <c r="A207" s="206" t="s">
        <v>260</v>
      </c>
      <c r="B207" s="89"/>
      <c r="C207" s="88"/>
      <c r="D207" s="356"/>
      <c r="E207" s="103"/>
      <c r="F207" s="356"/>
      <c r="H207" s="356"/>
    </row>
    <row r="208" spans="1:8" ht="25.2" customHeight="1" x14ac:dyDescent="0.25">
      <c r="A208" s="206" t="s">
        <v>261</v>
      </c>
      <c r="B208" s="97">
        <f>'Jälkilaskelma 2017'!B207</f>
        <v>0</v>
      </c>
      <c r="C208" s="88"/>
      <c r="D208" s="361">
        <f>'Jälkilaskelma 2017'!D207</f>
        <v>0</v>
      </c>
      <c r="E208" s="103"/>
      <c r="F208" s="361">
        <f>'Jälkilaskelma 2017'!F207</f>
        <v>0</v>
      </c>
      <c r="H208" s="361">
        <f>'Jälkilaskelma 2017'!H207</f>
        <v>0</v>
      </c>
    </row>
    <row r="209" spans="1:8" ht="25.2" customHeight="1" x14ac:dyDescent="0.25">
      <c r="A209" s="210" t="s">
        <v>262</v>
      </c>
      <c r="B209" s="104">
        <f>B207-B208</f>
        <v>0</v>
      </c>
      <c r="C209" s="88"/>
      <c r="D209" s="367">
        <f>D207-D208</f>
        <v>0</v>
      </c>
      <c r="E209" s="103"/>
      <c r="F209" s="367">
        <f>F207-F208</f>
        <v>0</v>
      </c>
      <c r="H209" s="367">
        <f>H207-H208</f>
        <v>0</v>
      </c>
    </row>
    <row r="210" spans="1:8" ht="25.2" customHeight="1" x14ac:dyDescent="0.25">
      <c r="A210" s="206" t="s">
        <v>263</v>
      </c>
      <c r="B210" s="97"/>
      <c r="C210" s="88"/>
      <c r="D210" s="361"/>
      <c r="E210" s="103"/>
      <c r="F210" s="361"/>
      <c r="H210" s="361"/>
    </row>
    <row r="211" spans="1:8" ht="25.2" customHeight="1" x14ac:dyDescent="0.25">
      <c r="A211" s="206" t="s">
        <v>233</v>
      </c>
      <c r="B211" s="105">
        <f>ROUNDDOWN(IF(B209&gt;0,B209-B210,-B209-B210),2)</f>
        <v>0</v>
      </c>
      <c r="C211" s="88"/>
      <c r="D211" s="364">
        <f>ROUNDDOWN(IF(D209&gt;0,D209-D210,-D209-D210),2)</f>
        <v>0</v>
      </c>
      <c r="E211" s="103"/>
      <c r="F211" s="364">
        <f>ROUNDDOWN(IF(F209&gt;0,F209-F210,-F209-F210),2)</f>
        <v>0</v>
      </c>
      <c r="H211" s="364">
        <f>ROUNDDOWN(IF(H209&gt;0,H209-H210,-H209-H210),2)</f>
        <v>0</v>
      </c>
    </row>
    <row r="212" spans="1:8" ht="25.2" customHeight="1" x14ac:dyDescent="0.25">
      <c r="A212" s="185" t="s">
        <v>264</v>
      </c>
      <c r="B212" s="186"/>
      <c r="C212" s="88"/>
      <c r="E212" s="103"/>
    </row>
    <row r="213" spans="1:8" ht="25.2" customHeight="1" x14ac:dyDescent="0.25">
      <c r="A213" s="211" t="s">
        <v>265</v>
      </c>
      <c r="B213" s="106">
        <f>B61+B78+B93+B96+B121+B131+B137</f>
        <v>0</v>
      </c>
      <c r="C213" s="88"/>
      <c r="E213" s="103"/>
    </row>
    <row r="214" spans="1:8" ht="25.2" customHeight="1" x14ac:dyDescent="0.25">
      <c r="A214" s="211" t="s">
        <v>266</v>
      </c>
      <c r="B214" s="107">
        <f>B157</f>
        <v>0</v>
      </c>
      <c r="C214" s="88"/>
      <c r="E214" s="103"/>
    </row>
    <row r="215" spans="1:8" ht="25.2" customHeight="1" x14ac:dyDescent="0.25">
      <c r="A215" s="212" t="s">
        <v>233</v>
      </c>
      <c r="B215" s="101">
        <f>ROUNDDOWN(B213-B214,2)</f>
        <v>0</v>
      </c>
      <c r="C215" s="100" t="str">
        <f>IF((B215)=0,"",IF((B215)&lt;&gt;0,"Edellisten tilikausien jäämät on täsmättävä edellisen tilikauden taseen rahoitusasemaan!"))</f>
        <v/>
      </c>
      <c r="E215" s="103"/>
    </row>
    <row r="216" spans="1:8" ht="44.4" customHeight="1" x14ac:dyDescent="0.25">
      <c r="A216" s="52" t="s">
        <v>126</v>
      </c>
      <c r="E216" s="103"/>
    </row>
    <row r="217" spans="1:8" ht="85.95" customHeight="1" x14ac:dyDescent="0.25">
      <c r="A217" s="108"/>
      <c r="B217"/>
      <c r="C217" s="109"/>
      <c r="E217" s="103"/>
    </row>
    <row r="218" spans="1:8" ht="23.4" customHeight="1" x14ac:dyDescent="0.25">
      <c r="A218" s="41" t="s">
        <v>216</v>
      </c>
      <c r="E218" s="103"/>
    </row>
    <row r="219" spans="1:8" ht="54.6" customHeight="1" x14ac:dyDescent="0.25">
      <c r="A219" s="190" t="s">
        <v>217</v>
      </c>
      <c r="B219"/>
      <c r="C219" s="110"/>
      <c r="D219" s="76"/>
      <c r="E219" s="76"/>
    </row>
    <row r="220" spans="1:8" ht="43.2" customHeight="1" x14ac:dyDescent="0.25">
      <c r="A220" s="191" t="s">
        <v>218</v>
      </c>
      <c r="B220"/>
      <c r="C220" s="76"/>
      <c r="E220" s="103"/>
    </row>
    <row r="221" spans="1:8" ht="27.6" x14ac:dyDescent="0.25">
      <c r="A221" s="52" t="s">
        <v>219</v>
      </c>
    </row>
  </sheetData>
  <sheetProtection algorithmName="SHA-512" hashValue="1Zc3IVblM384pdF+OesoN8lDcmnIAy1f3RNTCEmvxKiiGfKgx7KPS3rXsylt3cmHAJD5pblgBFfdlrMyhGQ+kQ==" saltValue="W8Cd52gplF1W1xiD77Meaw==" spinCount="100000" sheet="1" objects="1" scenarios="1"/>
  <mergeCells count="1">
    <mergeCell ref="C1:G1"/>
  </mergeCells>
  <conditionalFormatting sqref="B3">
    <cfRule type="expression" dxfId="35" priority="5">
      <formula>B3=#REF!</formula>
    </cfRule>
  </conditionalFormatting>
  <conditionalFormatting sqref="D3">
    <cfRule type="expression" dxfId="34" priority="4">
      <formula>D3=#REF!</formula>
    </cfRule>
  </conditionalFormatting>
  <conditionalFormatting sqref="F3">
    <cfRule type="expression" dxfId="33" priority="3">
      <formula>F3=#REF!</formula>
    </cfRule>
  </conditionalFormatting>
  <conditionalFormatting sqref="H3">
    <cfRule type="expression" dxfId="32" priority="1">
      <formula>H3=#REF!</formula>
    </cfRule>
  </conditionalFormatting>
  <dataValidations count="27">
    <dataValidation allowBlank="1" showInputMessage="1" showErrorMessage="1" promptTitle="Vuokran tasaus" prompt="Jos kuluja tasataan, ei yhteisö- ja tasausryhmätason laskelmassa esitetä vuokran tasaus -summaa, koska kulut ovat jaettu kaikille kohteille. " sqref="B45 D45 B58 D58 B75 D75 B90 D90" xr:uid="{346FC146-3293-4D9E-BA1A-C80B9D714B5D}"/>
    <dataValidation allowBlank="1" showInputMessage="1" showErrorMessage="1" promptTitle="Tarkistus" prompt="Tarkista tarvittaessa laskukaava. " sqref="B160:B161 D160:D161 F160:F161 H160:H161" xr:uid="{006E6237-FCF2-4314-B751-45627494F0C1}"/>
    <dataValidation allowBlank="1" showInputMessage="1" showErrorMessage="1" promptTitle="Laskukaava" prompt="Muuta laskukaava sen mukaan, onko taseeseen aktivoidut esitetty +merkkisenä vai -merkkisenä. Tässä kaavassa taseeseen aktivoidut on hoito- ja rahoituskuluissa sekä varautumisissa esitetty +merkkisenä. " sqref="B179 F179 D179 H179" xr:uid="{1AB22B44-07BB-4DEE-B5F2-34AAE0AAAA5C}"/>
    <dataValidation allowBlank="1" showInputMessage="1" showErrorMessage="1" promptTitle="Ohje" prompt="Syötä luvut! Tarkista myös että muutos näkyy jälkilaskelmalla muuna rahoitukseen vaikuttavana tapahtumana." sqref="B201:B203 D201:D203 F201:F203 H201:H203" xr:uid="{2559D761-A4FC-43A3-B2FE-67069844DC6F}"/>
    <dataValidation allowBlank="1" showInputMessage="1" showErrorMessage="1" promptTitle="Pakollinen syöttötieto" prompt="Edellisen tilikauden taseen rahoitusasema on esitettävä laskelmassa. Summat otetaan edellisen tilikauden tilinpäätöksestä tai jälkilaskelmasta. " sqref="B154" xr:uid="{0DEFE13F-17AA-407A-A204-0D14A59DF487}"/>
    <dataValidation allowBlank="1" showInputMessage="1" showErrorMessage="1" promptTitle="Vuokravakuuksien esittäminen" prompt="Vuokravakuudet esitetään  lyhyt.aik.veloissa, jos kirjanpidossa kirjattu lyhytaikaisiin. Jos kirjanpidossa kirjattu pitkäaikaisiin, vakuudet esitetään muissa  rahoitukseen vaikuttavissa tapahtumissa. " sqref="B150 B155" xr:uid="{B83A3017-D991-4146-B6DC-15DCF9038DF8}"/>
    <dataValidation allowBlank="1" showInputMessage="1" showErrorMessage="1" promptTitle="Laskentaohje" prompt="Muun vuokraustoiminnan tilikauden pitkäaik.vieraspo + lyh.aik. vieras po - edell.tilikauden pitkäaik.vieraspo + lyh.aik. vieras po." sqref="D116 B116 F116 H116" xr:uid="{F61261D9-1AEA-45CE-B540-E1F5DC57C9BD}"/>
    <dataValidation allowBlank="1" showInputMessage="1" showErrorMessage="1" promptTitle="Saadut avustukset" prompt="Summa sisältää investointeihin saadut avustukset." sqref="D97 B97 F97 H97" xr:uid="{10739DC0-7970-4B12-AB68-691919D07563}"/>
    <dataValidation allowBlank="1" showInputMessage="1" showErrorMessage="1" promptTitle="Varautumisten tuotot" prompt="Varautumisten tuottoina esitetään summa, joka on todellisuudessa kertynyt vuokrissa varautumisiin. _x000a__x000a_Varautumisiin kerättävät vuokrat on esitettävä myös vuokranmäärityslaskelmassa." sqref="D82 B82 F82 H82" xr:uid="{F61EDC2E-2102-4826-94E8-887091D43F9E}"/>
    <dataValidation allowBlank="1" showInputMessage="1" showErrorMessage="1" promptTitle="Lyhennykset" prompt="Esitetään ainoastaan omakustannusvuokran alaisten kohteiden lyhennykset" sqref="D69 B69 D52 B52 F69 F52 H69 H52" xr:uid="{01F69253-EB42-44F2-A895-2BBA5F4017D2}"/>
    <dataValidation allowBlank="1" showInputMessage="1" showErrorMessage="1" promptTitle="Vuokran tasaus" prompt="Kohdekohtaiset laskelmat: Summa kertoo, miten paljon kohde saa hyvitystä muilta kohteilta (-merkkinen) tai miten paljon kohde maksaa muiden kohteiden kuluja (+merkkinen). " sqref="H75 H90 H45 H58 F58 F75 F90 F45" xr:uid="{8E977DF4-A592-4149-8E14-111AA135E6AE}"/>
    <dataValidation allowBlank="1" showInputMessage="1" showErrorMessage="1" promptTitle="Korjaukset ja aktivoinnit" prompt="Korjaukset esitetään nettosummana +merkkisenä. Jos kuluja on aktivoitu taseeseen, esitetään aktivoidut kulut + merkkisenä alapuolella. (Korjauskulut+aktivoidut kulut = korjauksiin käytetyt rahavarat). Myynnit esitetään -merkkisenä." sqref="D40 B40 D87 B87 F40 F87 H40 H87" xr:uid="{D84799C0-FDCA-49CE-835A-B6E98CEEC141}"/>
    <dataValidation allowBlank="1" showInputMessage="1" showErrorMessage="1" promptTitle="Kulujen kirjaus" prompt="Kulut syötetään +merkkisenä." sqref="D27 B27 F27 H27" xr:uid="{B08D445C-EB99-472F-A7D4-DD8A600836CB}"/>
    <dataValidation allowBlank="1" showInputMessage="1" showErrorMessage="1" promptTitle="Muut vuokratuotot" prompt="Muista vähentää muihin kuluihin kohdistuneet vuokratuotot (esim. varautumisiin kerätyt), jos niitä ei ole eritelty kirjanpidossa. " sqref="D18 B18 F18 H18" xr:uid="{429ABF71-9EE9-4C3D-B1A6-84AF4869DD24}"/>
    <dataValidation allowBlank="1" showInputMessage="1" showErrorMessage="1" prompt="Täytä huoneistoala- ja tilikauden pituus -solu." sqref="C14:C15 C18" xr:uid="{72C514E7-7EAD-4AAE-AD34-45AE2788F69F}"/>
    <dataValidation allowBlank="1" showInputMessage="1" showErrorMessage="1" prompt="Täytä huoneistoala- ja tilikauden pituus -solu. " sqref="E14:E15 E18 E64 E82 G18 I14:I15 G14:G15 I18" xr:uid="{F68AF58B-DE9F-41A4-8CE2-CB99FA9ABE83}"/>
    <dataValidation operator="notBetween" showInputMessage="1" showErrorMessage="1" prompt="Lisää tilikauden pituus kuukausina." sqref="A11" xr:uid="{6A142959-0F8E-4C88-9607-3F3DD3460B08}"/>
    <dataValidation allowBlank="1" showInputMessage="1" showErrorMessage="1" prompt="Täytä yhteisön tilikausi tähän ruutuun aloituspäivästä lopetuspäivään. Esim. 1.1.-31.12.2020." sqref="A9" xr:uid="{5DC2569C-3CF8-4E16-8FC8-0EB9FC19B988}"/>
    <dataValidation allowBlank="1" showInputMessage="1" showErrorMessage="1" promptTitle="Ohje" prompt="Edellisen tilikauden jälkilaskelmasta &quot;omakust.vuokrauksen investointien rahoitusjäämä tilikauden lopussa&quot;. _x000a__x000a_" sqref="B96 D96 F96 H96" xr:uid="{3680D02D-7D08-47D8-8FF8-F3BA01D60BFA}"/>
    <dataValidation allowBlank="1" showInputMessage="1" showErrorMessage="1" promptTitle="Vuokravakuudet" prompt="Vuokravakuudet esitetään lyhyaikaisissa veloissa taseen rahoitusasemassa, jos ne ovat kirjattu kirjanpidossa lyh.aikaisiin velkoihin. Jos vuokravakuudet ovat kirjattu pitkäaikaisiin velkoihin, esitetään ne muissa rahoitukseen vaikuttavissa tapahtumissa. " sqref="B185" xr:uid="{5655BD5B-7277-4761-9A8D-D0E77E49D4B5}"/>
    <dataValidation allowBlank="1" showInputMessage="1" showErrorMessage="1" promptTitle="Ohje" prompt="Tässä voi tarkistaa esim. vuokravakuudet, jos ne ovat kirjattu kirjanpidossa pitkäaikaisiin velkoihin ja jälkilaskelmalla muihin rahoitukseen vaikuttaviin tapahtumiin.  " sqref="B207 D207 F207 H207" xr:uid="{99F2B480-ED43-45C9-AAAE-5F5BC4BA4A62}"/>
    <dataValidation allowBlank="1" showInputMessage="1" showErrorMessage="1" promptTitle="Pakollinen syöttötieto" prompt="Edellisen tilikauden jäämät on esitettävä laskelmassa. " sqref="H61 D61 F61 B61" xr:uid="{A25E1739-15C0-4B7F-A111-05985FB5D3C6}"/>
    <dataValidation allowBlank="1" showInputMessage="1" showErrorMessage="1" promptTitle="Ohje" prompt="OPO:n muutoksia voivat olla esim. osakepääoman muutokset, muutokset eri rahastoissa jne. Tarkista myös, ettei edell.tilikauden ja tilikauden tuloksesta ole suoraan vähennetty osinkoa. Myös osinko on huomioitava laskelmassa. " sqref="B198" xr:uid="{E6AB8B8A-7E35-4C5A-B0BB-0EE37567892F}"/>
    <dataValidation allowBlank="1" showInputMessage="1" showErrorMessage="1" promptTitle="Tarkistus" prompt="Tarkista tarvittaessa laskukaava. Suojauksen voi avata salasanalla &quot;ara&quot;. " sqref="H196 B196 D183 D196 F183 F196 H183 B183" xr:uid="{CA5C2347-8D38-4842-9D4B-BE5675A60066}"/>
    <dataValidation allowBlank="1" showInputMessage="1" showErrorMessage="1" prompt="Tasausryhmää koskevat tiedot täytetään vain, jos yhteisöllä on tasaus käytössä. Sarakkeen voi poistaa, mikäli sille ei ole tarvetta." sqref="D2" xr:uid="{9C3C60AF-55D5-45CF-807E-10E17A485739}"/>
    <dataValidation allowBlank="1" showInputMessage="1" showErrorMessage="1" promptTitle="Ohje ruutujen vapauttamiseen" prompt="Ruudut ovat kiinnitetty B4-ruudusta, jotta otsikot näkyvät siirryttäessä laskelmalla alaspäin ja sivusuunnassa. Ruudut voi vapauttaa B4-ruudusta seuraavasti: Näytä&gt; Kiinnitä ruudut &gt; Vapauta ruudut." sqref="B4" xr:uid="{BEF3D88E-E1D2-488F-A806-80774CD3436B}"/>
    <dataValidation allowBlank="1" showInputMessage="1" showErrorMessage="1" promptTitle="Vuokravakuudet" prompt="Esitetään pelkästään lainat. Jos vuokravakuudet on kirjattu pitkäaikaisiin velkoihin, esitetään ne muissa rahoitukseen vaikuttavissa tapahtumissa. " sqref="D185 F185 H185" xr:uid="{119E2A7D-87FF-477D-8091-CB133C66C779}"/>
  </dataValidations>
  <pageMargins left="0.70866141732283472" right="0.70866141732283472" top="0.74803149606299213" bottom="0.74803149606299213" header="0.31496062992125984" footer="0.31496062992125984"/>
  <pageSetup paperSize="9" scale="78" orientation="landscape" r:id="rId1"/>
  <headerFooter>
    <oddHeader>&amp;C&amp;D</oddHeader>
    <oddFooter>&amp;C&amp;P</oddFooter>
  </headerFooter>
  <rowBreaks count="1" manualBreakCount="1">
    <brk id="157" max="16383" man="1"/>
  </rowBreaks>
  <colBreaks count="1" manualBreakCount="1">
    <brk id="5" max="1048575" man="1"/>
  </colBreaks>
  <ignoredErrors>
    <ignoredError sqref="B3"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5309F-CB05-4CF8-B3BF-45CEA25B7FC7}">
  <dimension ref="A1:I221"/>
  <sheetViews>
    <sheetView showGridLines="0" zoomScale="70" zoomScaleNormal="70" workbookViewId="0">
      <selection activeCell="C1" sqref="C1:G1"/>
    </sheetView>
  </sheetViews>
  <sheetFormatPr defaultColWidth="8.7265625" defaultRowHeight="13.8" x14ac:dyDescent="0.25"/>
  <cols>
    <col min="1" max="1" width="55.6328125" style="52" customWidth="1"/>
    <col min="2" max="2" width="28.6328125" style="37" customWidth="1"/>
    <col min="3" max="3" width="9.453125" style="37" customWidth="1"/>
    <col min="4" max="4" width="28.6328125" style="88" customWidth="1"/>
    <col min="5" max="5" width="9.453125" style="36" customWidth="1"/>
    <col min="6" max="6" width="30.7265625" style="1" customWidth="1"/>
    <col min="7" max="7" width="8.7265625" style="5"/>
    <col min="8" max="8" width="30.7265625" style="5" customWidth="1"/>
    <col min="9" max="16384" width="8.7265625" style="5"/>
  </cols>
  <sheetData>
    <row r="1" spans="1:9" s="4" customFormat="1" ht="124.5" customHeight="1" thickBot="1" x14ac:dyDescent="0.3">
      <c r="A1" s="182" t="s">
        <v>220</v>
      </c>
      <c r="B1" s="24"/>
      <c r="C1" s="461" t="e" vm="1">
        <v>#VALUE!</v>
      </c>
      <c r="D1" s="461"/>
      <c r="E1" s="461"/>
      <c r="F1" s="461"/>
      <c r="G1" s="461"/>
    </row>
    <row r="2" spans="1:9" s="225" customFormat="1" ht="65.400000000000006" customHeight="1" thickBot="1" x14ac:dyDescent="0.35">
      <c r="A2" s="236" t="s">
        <v>168</v>
      </c>
      <c r="B2" s="239" t="s">
        <v>173</v>
      </c>
      <c r="C2" s="240"/>
      <c r="D2" s="241" t="s">
        <v>174</v>
      </c>
      <c r="E2" s="242"/>
      <c r="F2" s="243" t="s">
        <v>333</v>
      </c>
      <c r="G2" s="242"/>
      <c r="H2" s="243" t="s">
        <v>333</v>
      </c>
      <c r="I2" s="242"/>
    </row>
    <row r="3" spans="1:9" s="235" customFormat="1" ht="53.4" customHeight="1" thickTop="1" thickBot="1" x14ac:dyDescent="0.3">
      <c r="A3" s="25"/>
      <c r="B3" s="338" t="str">
        <f>IF('Jälkilaskelma 2018'!B3="","",'Jälkilaskelma 2018'!B3)</f>
        <v/>
      </c>
      <c r="C3" s="339"/>
      <c r="D3" s="338" t="str">
        <f>IF('Jälkilaskelma 2018'!D3="","",'Jälkilaskelma 2018'!D3)</f>
        <v/>
      </c>
      <c r="E3" s="339"/>
      <c r="F3" s="338" t="str">
        <f>IF('Jälkilaskelma 2018'!F3="","",'Jälkilaskelma 2018'!F3)</f>
        <v/>
      </c>
      <c r="G3" s="339"/>
      <c r="H3" s="338" t="str">
        <f>IF('Jälkilaskelma 2018'!H3="","",'Jälkilaskelma 2018'!H3)</f>
        <v/>
      </c>
      <c r="I3" s="339"/>
    </row>
    <row r="4" spans="1:9" s="225" customFormat="1" ht="31.2" customHeight="1" thickTop="1" x14ac:dyDescent="0.25">
      <c r="A4" s="237" t="s">
        <v>172</v>
      </c>
      <c r="B4" s="256" t="s">
        <v>99</v>
      </c>
      <c r="C4" s="257"/>
      <c r="D4" s="258" t="s">
        <v>99</v>
      </c>
      <c r="E4" s="259"/>
      <c r="F4" s="260" t="s">
        <v>99</v>
      </c>
      <c r="G4" s="259"/>
      <c r="H4" s="260" t="s">
        <v>99</v>
      </c>
      <c r="I4" s="259"/>
    </row>
    <row r="5" spans="1:9" s="225" customFormat="1" ht="33" customHeight="1" x14ac:dyDescent="0.25">
      <c r="A5" s="25"/>
      <c r="B5" s="244" t="s">
        <v>167</v>
      </c>
      <c r="C5" s="245"/>
      <c r="D5" s="249" t="s">
        <v>167</v>
      </c>
      <c r="E5" s="250"/>
      <c r="F5" s="254" t="s">
        <v>331</v>
      </c>
      <c r="G5" s="250"/>
      <c r="H5" s="254" t="s">
        <v>331</v>
      </c>
      <c r="I5" s="250"/>
    </row>
    <row r="6" spans="1:9" s="225" customFormat="1" ht="32.700000000000003" customHeight="1" x14ac:dyDescent="0.25">
      <c r="A6" s="237" t="s">
        <v>171</v>
      </c>
      <c r="B6" s="21"/>
      <c r="C6" s="306"/>
      <c r="D6" s="226"/>
      <c r="E6" s="307"/>
      <c r="F6" s="8"/>
      <c r="G6" s="307"/>
      <c r="H6" s="8"/>
      <c r="I6" s="307"/>
    </row>
    <row r="7" spans="1:9" s="225" customFormat="1" ht="31.95" customHeight="1" thickBot="1" x14ac:dyDescent="0.3">
      <c r="A7" s="26"/>
      <c r="B7" s="248" t="s">
        <v>175</v>
      </c>
      <c r="C7" s="246"/>
      <c r="D7" s="253" t="s">
        <v>175</v>
      </c>
      <c r="E7" s="251"/>
      <c r="F7" s="255" t="s">
        <v>175</v>
      </c>
      <c r="G7" s="251"/>
      <c r="H7" s="255" t="s">
        <v>175</v>
      </c>
      <c r="I7" s="251"/>
    </row>
    <row r="8" spans="1:9" s="225" customFormat="1" ht="32.700000000000003" customHeight="1" thickBot="1" x14ac:dyDescent="0.3">
      <c r="A8" s="237" t="s">
        <v>169</v>
      </c>
      <c r="B8" s="22"/>
      <c r="C8" s="247"/>
      <c r="D8" s="19"/>
      <c r="E8" s="252"/>
      <c r="F8" s="227"/>
      <c r="G8" s="252"/>
      <c r="H8" s="227"/>
      <c r="I8" s="252"/>
    </row>
    <row r="9" spans="1:9" s="225" customFormat="1" ht="31.5" customHeight="1" x14ac:dyDescent="0.25">
      <c r="A9" s="27"/>
      <c r="B9" s="198" t="s">
        <v>100</v>
      </c>
      <c r="C9" s="28"/>
      <c r="D9" s="199" t="s">
        <v>100</v>
      </c>
      <c r="E9" s="29"/>
      <c r="F9" s="228" t="s">
        <v>100</v>
      </c>
      <c r="G9" s="29"/>
      <c r="H9" s="228" t="s">
        <v>100</v>
      </c>
      <c r="I9" s="29"/>
    </row>
    <row r="10" spans="1:9" s="225" customFormat="1" ht="33" customHeight="1" thickBot="1" x14ac:dyDescent="0.3">
      <c r="A10" s="238" t="s">
        <v>170</v>
      </c>
      <c r="B10" s="30" t="s">
        <v>167</v>
      </c>
      <c r="C10" s="229"/>
      <c r="D10" s="31" t="s">
        <v>167</v>
      </c>
      <c r="E10" s="230"/>
      <c r="F10" s="31" t="s">
        <v>167</v>
      </c>
      <c r="G10" s="230"/>
      <c r="H10" s="31" t="s">
        <v>167</v>
      </c>
      <c r="I10" s="230"/>
    </row>
    <row r="11" spans="1:9" s="225" customFormat="1" ht="32.700000000000003" customHeight="1" thickBot="1" x14ac:dyDescent="0.3">
      <c r="A11" s="32" t="str">
        <f>IF('Jälkilaskelma 2018'!A11="","",'Jälkilaskelma 2018'!A11)</f>
        <v/>
      </c>
      <c r="B11" s="23"/>
      <c r="C11" s="33"/>
      <c r="D11" s="20"/>
      <c r="E11" s="34"/>
      <c r="F11" s="231"/>
      <c r="G11" s="34"/>
      <c r="H11" s="231"/>
      <c r="I11" s="34"/>
    </row>
    <row r="12" spans="1:9" s="6" customFormat="1" ht="85.95" customHeight="1" x14ac:dyDescent="0.25">
      <c r="A12" s="189" t="s">
        <v>368</v>
      </c>
      <c r="B12"/>
      <c r="C12" s="35"/>
      <c r="D12" s="35"/>
      <c r="E12" s="36"/>
      <c r="F12" s="3"/>
    </row>
    <row r="13" spans="1:9" s="6" customFormat="1" ht="80.400000000000006" customHeight="1" thickBot="1" x14ac:dyDescent="0.35">
      <c r="A13" s="201" t="s">
        <v>84</v>
      </c>
      <c r="B13" s="234" t="str">
        <f>IF(B3="","",(B3))</f>
        <v/>
      </c>
      <c r="C13" s="200" t="s">
        <v>268</v>
      </c>
      <c r="D13" s="234" t="str">
        <f>IF(D3="","",(D3))</f>
        <v/>
      </c>
      <c r="E13" s="200" t="s">
        <v>268</v>
      </c>
      <c r="F13" s="234" t="str">
        <f>IF(F3="","",(F3))</f>
        <v/>
      </c>
      <c r="G13" s="200" t="s">
        <v>268</v>
      </c>
      <c r="H13" s="234" t="str">
        <f>IF(H3="","",(H3))</f>
        <v/>
      </c>
      <c r="I13" s="200" t="s">
        <v>268</v>
      </c>
    </row>
    <row r="14" spans="1:9" s="9" customFormat="1" ht="33" customHeight="1" thickTop="1" x14ac:dyDescent="0.25">
      <c r="A14" s="137" t="s">
        <v>178</v>
      </c>
      <c r="B14" s="49"/>
      <c r="C14" s="39" t="str">
        <f>IF(B14="","",IF(B14=0,"",(B14/B$6/$A$11)))</f>
        <v/>
      </c>
      <c r="D14" s="49"/>
      <c r="E14" s="40" t="str">
        <f>IF(D14="","",IF(D14=0,"",(D14/D$6/$A$11)))</f>
        <v/>
      </c>
      <c r="F14" s="49"/>
      <c r="G14" s="40" t="str">
        <f>IF(F14="","",IF(F14=0,"",(F14/F$6/$A$11)))</f>
        <v/>
      </c>
      <c r="H14" s="49"/>
      <c r="I14" s="40" t="str">
        <f>IF(H14="","",IF(H14=0,"",(H14/H$6/$A$11)))</f>
        <v/>
      </c>
    </row>
    <row r="15" spans="1:9" s="9" customFormat="1" ht="38.4" customHeight="1" x14ac:dyDescent="0.25">
      <c r="A15" s="137" t="s">
        <v>179</v>
      </c>
      <c r="B15" s="40">
        <f>B18+B19+B64+B82</f>
        <v>0</v>
      </c>
      <c r="C15" s="39" t="str">
        <f>IF(B15="","",IF(B15=0,"",(B15/B$6/$A$11)))</f>
        <v/>
      </c>
      <c r="D15" s="40">
        <f>D18+D19+D64+D82</f>
        <v>0</v>
      </c>
      <c r="E15" s="40" t="str">
        <f>IF(D15="","",IF(D15=0,"",(D15/D$6/$A$11)))</f>
        <v/>
      </c>
      <c r="F15" s="40">
        <f>F18+F19+F64+F82</f>
        <v>0</v>
      </c>
      <c r="G15" s="40" t="str">
        <f>IF(F15="","",IF(F15=0,"",(F15/F$6/$A$11)))</f>
        <v/>
      </c>
      <c r="H15" s="40">
        <f>H18+H19+H64+H82</f>
        <v>0</v>
      </c>
      <c r="I15" s="40" t="str">
        <f>IF(H15="","",IF(H15=0,"",(H15/H$6/$A$11)))</f>
        <v/>
      </c>
    </row>
    <row r="16" spans="1:9" s="9" customFormat="1" ht="25.2" customHeight="1" x14ac:dyDescent="0.25">
      <c r="A16" s="138" t="s">
        <v>180</v>
      </c>
      <c r="B16" s="42" t="e">
        <f>B15/B14</f>
        <v>#DIV/0!</v>
      </c>
      <c r="C16" s="43"/>
      <c r="D16" s="42" t="e">
        <f>D15/D14</f>
        <v>#DIV/0!</v>
      </c>
      <c r="E16" s="43"/>
      <c r="F16" s="42" t="e">
        <f>F15/F14</f>
        <v>#DIV/0!</v>
      </c>
      <c r="G16" s="43"/>
      <c r="H16" s="42" t="e">
        <f>H15/H14</f>
        <v>#DIV/0!</v>
      </c>
      <c r="I16" s="43"/>
    </row>
    <row r="17" spans="1:9" s="9" customFormat="1" ht="45.6" customHeight="1" thickBot="1" x14ac:dyDescent="0.35">
      <c r="A17" s="142" t="s">
        <v>129</v>
      </c>
      <c r="B17" s="44"/>
      <c r="C17" s="44"/>
      <c r="D17" s="44"/>
      <c r="E17" s="44"/>
      <c r="F17" s="44"/>
      <c r="G17" s="44"/>
      <c r="H17" s="44"/>
      <c r="I17" s="44"/>
    </row>
    <row r="18" spans="1:9" s="9" customFormat="1" ht="25.2" customHeight="1" thickTop="1" x14ac:dyDescent="0.25">
      <c r="A18" s="272" t="s">
        <v>128</v>
      </c>
      <c r="B18" s="46"/>
      <c r="C18" s="39" t="str">
        <f>IF(B18="","",IF(B18=0,"",(B18/B$6/$A$11)))</f>
        <v/>
      </c>
      <c r="D18" s="46"/>
      <c r="E18" s="40" t="str">
        <f>IF(D18="","",IF(D18=0,"",(D18/D$6/$A$11)))</f>
        <v/>
      </c>
      <c r="F18" s="46"/>
      <c r="G18" s="40" t="str">
        <f>IF(F18="","",IF(F18=0,"",(F18/F$6/$A$11)))</f>
        <v/>
      </c>
      <c r="H18" s="46"/>
      <c r="I18" s="40" t="str">
        <f>IF(H18="","",IF(H18=0,"",(H18/H$6/$A$11)))</f>
        <v/>
      </c>
    </row>
    <row r="19" spans="1:9" s="9" customFormat="1" ht="25.2" customHeight="1" x14ac:dyDescent="0.25">
      <c r="A19" s="204" t="s">
        <v>21</v>
      </c>
      <c r="B19" s="49"/>
      <c r="C19" s="50" t="str">
        <f>IF(B19="","",IF(B19=0,"",(B19/B$6/$A$11)))</f>
        <v/>
      </c>
      <c r="D19" s="49"/>
      <c r="E19" s="50" t="str">
        <f>IF(D19="","",IF(D19=0,"",(D19/D$6/$A$11)))</f>
        <v/>
      </c>
      <c r="F19" s="49"/>
      <c r="G19" s="50" t="str">
        <f>IF(F19="","",IF(F19=0,"",(F19/F$6/$A$11)))</f>
        <v/>
      </c>
      <c r="H19" s="49"/>
      <c r="I19" s="50" t="str">
        <f>IF(H19="","",IF(H19=0,"",(H19/H$6/$A$11)))</f>
        <v/>
      </c>
    </row>
    <row r="20" spans="1:9" s="9" customFormat="1" ht="25.2" customHeight="1" x14ac:dyDescent="0.25">
      <c r="A20" s="204" t="s">
        <v>13</v>
      </c>
      <c r="B20" s="49"/>
      <c r="C20" s="50" t="str">
        <f>IF(B20="","",IF(B20=0,"",(B20/B$6/$A$11)))</f>
        <v/>
      </c>
      <c r="D20" s="49"/>
      <c r="E20" s="50" t="str">
        <f>IF(D20="","",IF(D20=0,"",(D20/D$6/$A$11)))</f>
        <v/>
      </c>
      <c r="F20" s="49"/>
      <c r="G20" s="50" t="str">
        <f>IF(F20="","",IF(F20=0,"",(F20/F$6/$A$11)))</f>
        <v/>
      </c>
      <c r="H20" s="49"/>
      <c r="I20" s="50" t="str">
        <f>IF(H20="","",IF(H20=0,"",(H20/H$6/$A$11)))</f>
        <v/>
      </c>
    </row>
    <row r="21" spans="1:9" s="9" customFormat="1" ht="25.2" customHeight="1" x14ac:dyDescent="0.25">
      <c r="A21" s="204" t="s">
        <v>0</v>
      </c>
      <c r="B21" s="51"/>
      <c r="C21" s="40" t="str">
        <f>IF(B21="","",IF(B21=0,"",(B21/B$6/$A$11)))</f>
        <v/>
      </c>
      <c r="D21" s="51"/>
      <c r="E21" s="50" t="str">
        <f>IF(D21="","",IF(D21=0,"",(D21/D$6/$A$11)))</f>
        <v/>
      </c>
      <c r="F21" s="51"/>
      <c r="G21" s="50" t="str">
        <f>IF(F21="","",IF(F21=0,"",(F21/F$6/$A$11)))</f>
        <v/>
      </c>
      <c r="H21" s="51"/>
      <c r="I21" s="50" t="str">
        <f>IF(H21="","",IF(H21=0,"",(H21/H$6/$A$11)))</f>
        <v/>
      </c>
    </row>
    <row r="22" spans="1:9" ht="27.6" customHeight="1" x14ac:dyDescent="0.25">
      <c r="A22" s="273" t="s">
        <v>181</v>
      </c>
      <c r="B22" s="53"/>
      <c r="C22" s="54"/>
      <c r="D22" s="53"/>
      <c r="E22" s="55"/>
      <c r="F22" s="53"/>
      <c r="G22" s="55"/>
      <c r="H22" s="53"/>
      <c r="I22" s="55"/>
    </row>
    <row r="23" spans="1:9" s="9" customFormat="1" ht="25.2" customHeight="1" x14ac:dyDescent="0.25">
      <c r="A23" s="204" t="s">
        <v>32</v>
      </c>
      <c r="B23" s="49"/>
      <c r="C23" s="50" t="str">
        <f>IF(B23="","",IF(B23=0,"",(B23/B$6/$A$11)))</f>
        <v/>
      </c>
      <c r="D23" s="49"/>
      <c r="E23" s="50" t="str">
        <f>IF(D23="","",IF(D23=0,"",(D23/D$6/$A$11)))</f>
        <v/>
      </c>
      <c r="F23" s="49"/>
      <c r="G23" s="50" t="str">
        <f>IF(F23="","",IF(F23=0,"",(F23/F$6/$A$11)))</f>
        <v/>
      </c>
      <c r="H23" s="49"/>
      <c r="I23" s="50" t="str">
        <f>IF(H23="","",IF(H23=0,"",(H23/H$6/$A$11)))</f>
        <v/>
      </c>
    </row>
    <row r="24" spans="1:9" s="9" customFormat="1" ht="25.2" customHeight="1" x14ac:dyDescent="0.25">
      <c r="A24" s="151" t="s">
        <v>11</v>
      </c>
      <c r="B24" s="46"/>
      <c r="C24" s="50" t="str">
        <f>IF(B24="","",IF(B24=0,"",(B24/B$6/$A$11)))</f>
        <v/>
      </c>
      <c r="D24" s="46"/>
      <c r="E24" s="50" t="str">
        <f>IF(D24="","",IF(D24=0,"",(D24/D$6/$A$11)))</f>
        <v/>
      </c>
      <c r="F24" s="46"/>
      <c r="G24" s="50" t="str">
        <f>IF(F24="","",IF(F24=0,"",(F24/F$6/$A$11)))</f>
        <v/>
      </c>
      <c r="H24" s="46"/>
      <c r="I24" s="50" t="str">
        <f>IF(H24="","",IF(H24=0,"",(H24/H$6/$A$11)))</f>
        <v/>
      </c>
    </row>
    <row r="25" spans="1:9" s="9" customFormat="1" ht="25.2" customHeight="1" x14ac:dyDescent="0.25">
      <c r="A25" s="61" t="s">
        <v>116</v>
      </c>
      <c r="B25" s="58">
        <f>SUM(B18:B24)</f>
        <v>0</v>
      </c>
      <c r="C25" s="40" t="str">
        <f>IF(B25="","",IF(B25=0,"",(B25/B$6/$A$11)))</f>
        <v/>
      </c>
      <c r="D25" s="58">
        <f>SUM(D18:D24)</f>
        <v>0</v>
      </c>
      <c r="E25" s="40" t="str">
        <f>IF(D25="","",IF(D25=0,"",(D25/D$6/$A$11)))</f>
        <v/>
      </c>
      <c r="F25" s="58">
        <f>SUM(F18:F24)</f>
        <v>0</v>
      </c>
      <c r="G25" s="40" t="str">
        <f>IF(F25="","",IF(F25=0,"",(F25/F$6/$A$11)))</f>
        <v/>
      </c>
      <c r="H25" s="58">
        <f>SUM(H18:H24)</f>
        <v>0</v>
      </c>
      <c r="I25" s="40" t="str">
        <f>IF(H25="","",IF(H25=0,"",(H25/H$6/$A$11)))</f>
        <v/>
      </c>
    </row>
    <row r="26" spans="1:9" s="9" customFormat="1" ht="25.2" customHeight="1" x14ac:dyDescent="0.25">
      <c r="A26" s="279" t="s">
        <v>14</v>
      </c>
      <c r="B26" s="37"/>
      <c r="C26" s="60"/>
      <c r="D26" s="37"/>
      <c r="E26" s="60"/>
      <c r="F26" s="37"/>
      <c r="G26" s="60"/>
      <c r="H26" s="37"/>
      <c r="I26" s="60"/>
    </row>
    <row r="27" spans="1:9" s="9" customFormat="1" ht="25.2" customHeight="1" x14ac:dyDescent="0.25">
      <c r="A27" s="204" t="s">
        <v>182</v>
      </c>
      <c r="B27" s="49"/>
      <c r="C27" s="50" t="str">
        <f t="shared" ref="C27:C46" si="0">IF(B27="","",IF(B27=0,"",(B27/B$6/$A$11)))</f>
        <v/>
      </c>
      <c r="D27" s="49"/>
      <c r="E27" s="50" t="str">
        <f t="shared" ref="E27:E46" si="1">IF(D27="","",IF(D27=0,"",(D27/D$6/$A$11)))</f>
        <v/>
      </c>
      <c r="F27" s="49"/>
      <c r="G27" s="50" t="str">
        <f t="shared" ref="G27:G46" si="2">IF(F27="","",IF(F27=0,"",(F27/F$6/$A$11)))</f>
        <v/>
      </c>
      <c r="H27" s="49"/>
      <c r="I27" s="50" t="str">
        <f t="shared" ref="I27:I46" si="3">IF(H27="","",IF(H27=0,"",(H27/H$6/$A$11)))</f>
        <v/>
      </c>
    </row>
    <row r="28" spans="1:9" s="9" customFormat="1" ht="25.2" customHeight="1" x14ac:dyDescent="0.25">
      <c r="A28" s="204" t="s">
        <v>18</v>
      </c>
      <c r="B28" s="49"/>
      <c r="C28" s="50" t="str">
        <f t="shared" si="0"/>
        <v/>
      </c>
      <c r="D28" s="49"/>
      <c r="E28" s="50" t="str">
        <f t="shared" si="1"/>
        <v/>
      </c>
      <c r="F28" s="49"/>
      <c r="G28" s="50" t="str">
        <f t="shared" si="2"/>
        <v/>
      </c>
      <c r="H28" s="49"/>
      <c r="I28" s="50" t="str">
        <f t="shared" si="3"/>
        <v/>
      </c>
    </row>
    <row r="29" spans="1:9" s="9" customFormat="1" ht="25.2" customHeight="1" x14ac:dyDescent="0.25">
      <c r="A29" s="204" t="s">
        <v>1</v>
      </c>
      <c r="B29" s="49"/>
      <c r="C29" s="50" t="str">
        <f t="shared" si="0"/>
        <v/>
      </c>
      <c r="D29" s="49"/>
      <c r="E29" s="50" t="str">
        <f t="shared" si="1"/>
        <v/>
      </c>
      <c r="F29" s="49"/>
      <c r="G29" s="50" t="str">
        <f t="shared" si="2"/>
        <v/>
      </c>
      <c r="H29" s="49"/>
      <c r="I29" s="50" t="str">
        <f t="shared" si="3"/>
        <v/>
      </c>
    </row>
    <row r="30" spans="1:9" s="9" customFormat="1" ht="25.2" customHeight="1" x14ac:dyDescent="0.25">
      <c r="A30" s="204" t="s">
        <v>2</v>
      </c>
      <c r="B30" s="49"/>
      <c r="C30" s="50" t="str">
        <f t="shared" si="0"/>
        <v/>
      </c>
      <c r="D30" s="49"/>
      <c r="E30" s="50" t="str">
        <f t="shared" si="1"/>
        <v/>
      </c>
      <c r="F30" s="49"/>
      <c r="G30" s="50" t="str">
        <f t="shared" si="2"/>
        <v/>
      </c>
      <c r="H30" s="49"/>
      <c r="I30" s="50" t="str">
        <f t="shared" si="3"/>
        <v/>
      </c>
    </row>
    <row r="31" spans="1:9" s="9" customFormat="1" ht="25.2" customHeight="1" x14ac:dyDescent="0.25">
      <c r="A31" s="204" t="s">
        <v>3</v>
      </c>
      <c r="B31" s="49"/>
      <c r="C31" s="50" t="str">
        <f t="shared" si="0"/>
        <v/>
      </c>
      <c r="D31" s="49"/>
      <c r="E31" s="50" t="str">
        <f t="shared" si="1"/>
        <v/>
      </c>
      <c r="F31" s="49"/>
      <c r="G31" s="50" t="str">
        <f t="shared" si="2"/>
        <v/>
      </c>
      <c r="H31" s="49"/>
      <c r="I31" s="50" t="str">
        <f t="shared" si="3"/>
        <v/>
      </c>
    </row>
    <row r="32" spans="1:9" s="9" customFormat="1" ht="25.2" customHeight="1" x14ac:dyDescent="0.25">
      <c r="A32" s="204" t="s">
        <v>4</v>
      </c>
      <c r="B32" s="49"/>
      <c r="C32" s="50" t="str">
        <f t="shared" si="0"/>
        <v/>
      </c>
      <c r="D32" s="49"/>
      <c r="E32" s="50" t="str">
        <f t="shared" si="1"/>
        <v/>
      </c>
      <c r="F32" s="49"/>
      <c r="G32" s="50" t="str">
        <f t="shared" si="2"/>
        <v/>
      </c>
      <c r="H32" s="49"/>
      <c r="I32" s="50" t="str">
        <f t="shared" si="3"/>
        <v/>
      </c>
    </row>
    <row r="33" spans="1:9" s="9" customFormat="1" ht="25.2" customHeight="1" x14ac:dyDescent="0.25">
      <c r="A33" s="204" t="s">
        <v>5</v>
      </c>
      <c r="B33" s="49"/>
      <c r="C33" s="50" t="str">
        <f t="shared" si="0"/>
        <v/>
      </c>
      <c r="D33" s="49"/>
      <c r="E33" s="50" t="str">
        <f t="shared" si="1"/>
        <v/>
      </c>
      <c r="F33" s="49"/>
      <c r="G33" s="50" t="str">
        <f t="shared" si="2"/>
        <v/>
      </c>
      <c r="H33" s="49"/>
      <c r="I33" s="50" t="str">
        <f t="shared" si="3"/>
        <v/>
      </c>
    </row>
    <row r="34" spans="1:9" s="9" customFormat="1" ht="25.2" customHeight="1" x14ac:dyDescent="0.25">
      <c r="A34" s="204" t="s">
        <v>6</v>
      </c>
      <c r="B34" s="49"/>
      <c r="C34" s="50" t="str">
        <f t="shared" si="0"/>
        <v/>
      </c>
      <c r="D34" s="49"/>
      <c r="E34" s="50" t="str">
        <f t="shared" si="1"/>
        <v/>
      </c>
      <c r="F34" s="49"/>
      <c r="G34" s="50" t="str">
        <f t="shared" si="2"/>
        <v/>
      </c>
      <c r="H34" s="49"/>
      <c r="I34" s="50" t="str">
        <f t="shared" si="3"/>
        <v/>
      </c>
    </row>
    <row r="35" spans="1:9" s="9" customFormat="1" ht="25.2" customHeight="1" x14ac:dyDescent="0.25">
      <c r="A35" s="204" t="s">
        <v>7</v>
      </c>
      <c r="B35" s="49"/>
      <c r="C35" s="50" t="str">
        <f t="shared" si="0"/>
        <v/>
      </c>
      <c r="D35" s="49"/>
      <c r="E35" s="50" t="str">
        <f t="shared" si="1"/>
        <v/>
      </c>
      <c r="F35" s="49"/>
      <c r="G35" s="50" t="str">
        <f t="shared" si="2"/>
        <v/>
      </c>
      <c r="H35" s="49"/>
      <c r="I35" s="50" t="str">
        <f t="shared" si="3"/>
        <v/>
      </c>
    </row>
    <row r="36" spans="1:9" s="9" customFormat="1" ht="25.2" customHeight="1" x14ac:dyDescent="0.25">
      <c r="A36" s="204" t="s">
        <v>8</v>
      </c>
      <c r="B36" s="49"/>
      <c r="C36" s="50" t="str">
        <f t="shared" si="0"/>
        <v/>
      </c>
      <c r="D36" s="49"/>
      <c r="E36" s="50" t="str">
        <f t="shared" si="1"/>
        <v/>
      </c>
      <c r="F36" s="49"/>
      <c r="G36" s="50" t="str">
        <f t="shared" si="2"/>
        <v/>
      </c>
      <c r="H36" s="49"/>
      <c r="I36" s="50" t="str">
        <f t="shared" si="3"/>
        <v/>
      </c>
    </row>
    <row r="37" spans="1:9" s="9" customFormat="1" ht="25.2" customHeight="1" x14ac:dyDescent="0.25">
      <c r="A37" s="204" t="s">
        <v>9</v>
      </c>
      <c r="B37" s="49"/>
      <c r="C37" s="50" t="str">
        <f t="shared" si="0"/>
        <v/>
      </c>
      <c r="D37" s="49"/>
      <c r="E37" s="50" t="str">
        <f t="shared" si="1"/>
        <v/>
      </c>
      <c r="F37" s="49"/>
      <c r="G37" s="50" t="str">
        <f t="shared" si="2"/>
        <v/>
      </c>
      <c r="H37" s="49"/>
      <c r="I37" s="50" t="str">
        <f t="shared" si="3"/>
        <v/>
      </c>
    </row>
    <row r="38" spans="1:9" s="9" customFormat="1" ht="25.2" customHeight="1" x14ac:dyDescent="0.25">
      <c r="A38" s="204" t="s">
        <v>28</v>
      </c>
      <c r="B38" s="49"/>
      <c r="C38" s="50" t="str">
        <f t="shared" si="0"/>
        <v/>
      </c>
      <c r="D38" s="49"/>
      <c r="E38" s="50" t="str">
        <f t="shared" si="1"/>
        <v/>
      </c>
      <c r="F38" s="49"/>
      <c r="G38" s="50" t="str">
        <f t="shared" si="2"/>
        <v/>
      </c>
      <c r="H38" s="49"/>
      <c r="I38" s="50" t="str">
        <f t="shared" si="3"/>
        <v/>
      </c>
    </row>
    <row r="39" spans="1:9" s="9" customFormat="1" ht="25.2" customHeight="1" x14ac:dyDescent="0.25">
      <c r="A39" s="204" t="s">
        <v>10</v>
      </c>
      <c r="B39" s="49"/>
      <c r="C39" s="50" t="str">
        <f t="shared" si="0"/>
        <v/>
      </c>
      <c r="D39" s="49"/>
      <c r="E39" s="50" t="str">
        <f t="shared" si="1"/>
        <v/>
      </c>
      <c r="F39" s="49"/>
      <c r="G39" s="50" t="str">
        <f t="shared" si="2"/>
        <v/>
      </c>
      <c r="H39" s="49"/>
      <c r="I39" s="50" t="str">
        <f t="shared" si="3"/>
        <v/>
      </c>
    </row>
    <row r="40" spans="1:9" s="9" customFormat="1" ht="25.2" customHeight="1" x14ac:dyDescent="0.25">
      <c r="A40" s="204" t="s">
        <v>19</v>
      </c>
      <c r="B40" s="49"/>
      <c r="C40" s="50" t="str">
        <f t="shared" si="0"/>
        <v/>
      </c>
      <c r="D40" s="49"/>
      <c r="E40" s="50" t="str">
        <f t="shared" si="1"/>
        <v/>
      </c>
      <c r="F40" s="49"/>
      <c r="G40" s="50" t="str">
        <f t="shared" si="2"/>
        <v/>
      </c>
      <c r="H40" s="49"/>
      <c r="I40" s="50" t="str">
        <f t="shared" si="3"/>
        <v/>
      </c>
    </row>
    <row r="41" spans="1:9" s="9" customFormat="1" ht="25.2" customHeight="1" x14ac:dyDescent="0.25">
      <c r="A41" s="204" t="s">
        <v>183</v>
      </c>
      <c r="B41" s="49"/>
      <c r="C41" s="50" t="str">
        <f t="shared" si="0"/>
        <v/>
      </c>
      <c r="D41" s="49"/>
      <c r="E41" s="50" t="str">
        <f t="shared" si="1"/>
        <v/>
      </c>
      <c r="F41" s="49"/>
      <c r="G41" s="50" t="str">
        <f t="shared" si="2"/>
        <v/>
      </c>
      <c r="H41" s="49"/>
      <c r="I41" s="50" t="str">
        <f t="shared" si="3"/>
        <v/>
      </c>
    </row>
    <row r="42" spans="1:9" s="9" customFormat="1" ht="30.6" customHeight="1" x14ac:dyDescent="0.25">
      <c r="A42" s="204" t="s">
        <v>26</v>
      </c>
      <c r="B42" s="49"/>
      <c r="C42" s="50" t="str">
        <f t="shared" si="0"/>
        <v/>
      </c>
      <c r="D42" s="49"/>
      <c r="E42" s="50" t="str">
        <f t="shared" si="1"/>
        <v/>
      </c>
      <c r="F42" s="49"/>
      <c r="G42" s="50" t="str">
        <f t="shared" si="2"/>
        <v/>
      </c>
      <c r="H42" s="49"/>
      <c r="I42" s="50" t="str">
        <f t="shared" si="3"/>
        <v/>
      </c>
    </row>
    <row r="43" spans="1:9" s="11" customFormat="1" ht="25.2" customHeight="1" x14ac:dyDescent="0.25">
      <c r="A43" s="204" t="s">
        <v>33</v>
      </c>
      <c r="B43" s="49"/>
      <c r="C43" s="50" t="str">
        <f t="shared" si="0"/>
        <v/>
      </c>
      <c r="D43" s="49"/>
      <c r="E43" s="50" t="str">
        <f t="shared" si="1"/>
        <v/>
      </c>
      <c r="F43" s="49"/>
      <c r="G43" s="50" t="str">
        <f t="shared" si="2"/>
        <v/>
      </c>
      <c r="H43" s="49"/>
      <c r="I43" s="50" t="str">
        <f t="shared" si="3"/>
        <v/>
      </c>
    </row>
    <row r="44" spans="1:9" ht="29.4" customHeight="1" x14ac:dyDescent="0.25">
      <c r="A44" s="274" t="s">
        <v>12</v>
      </c>
      <c r="B44" s="49"/>
      <c r="C44" s="50" t="str">
        <f t="shared" si="0"/>
        <v/>
      </c>
      <c r="D44" s="51"/>
      <c r="E44" s="50" t="str">
        <f t="shared" si="1"/>
        <v/>
      </c>
      <c r="F44" s="51"/>
      <c r="G44" s="50" t="str">
        <f t="shared" si="2"/>
        <v/>
      </c>
      <c r="H44" s="51"/>
      <c r="I44" s="50" t="str">
        <f t="shared" si="3"/>
        <v/>
      </c>
    </row>
    <row r="45" spans="1:9" s="9" customFormat="1" ht="22.95" customHeight="1" x14ac:dyDescent="0.25">
      <c r="A45" s="278"/>
      <c r="B45" s="75"/>
      <c r="C45" s="40" t="str">
        <f t="shared" si="0"/>
        <v/>
      </c>
      <c r="D45" s="75"/>
      <c r="E45" s="40" t="str">
        <f t="shared" si="1"/>
        <v/>
      </c>
      <c r="F45" s="75"/>
      <c r="G45" s="40" t="str">
        <f t="shared" si="2"/>
        <v/>
      </c>
      <c r="H45" s="75"/>
      <c r="I45" s="40" t="str">
        <f t="shared" si="3"/>
        <v/>
      </c>
    </row>
    <row r="46" spans="1:9" s="9" customFormat="1" ht="25.2" customHeight="1" x14ac:dyDescent="0.25">
      <c r="A46" s="61" t="s">
        <v>118</v>
      </c>
      <c r="B46" s="277">
        <f>SUM(B27:B45)</f>
        <v>0</v>
      </c>
      <c r="C46" s="47" t="str">
        <f t="shared" si="0"/>
        <v/>
      </c>
      <c r="D46" s="277">
        <f>SUM(D27:D45)</f>
        <v>0</v>
      </c>
      <c r="E46" s="47" t="str">
        <f t="shared" si="1"/>
        <v/>
      </c>
      <c r="F46" s="277">
        <f>SUM(F27:F45)</f>
        <v>0</v>
      </c>
      <c r="G46" s="47" t="str">
        <f t="shared" si="2"/>
        <v/>
      </c>
      <c r="H46" s="277">
        <f>SUM(H27:H45)</f>
        <v>0</v>
      </c>
      <c r="I46" s="47" t="str">
        <f t="shared" si="3"/>
        <v/>
      </c>
    </row>
    <row r="47" spans="1:9" ht="48.6" customHeight="1" x14ac:dyDescent="0.25">
      <c r="A47" s="63" t="s">
        <v>31</v>
      </c>
      <c r="C47" s="60"/>
      <c r="D47" s="37"/>
      <c r="E47" s="60"/>
      <c r="F47" s="37"/>
      <c r="G47" s="60"/>
      <c r="H47" s="37"/>
      <c r="I47" s="60"/>
    </row>
    <row r="48" spans="1:9" s="9" customFormat="1" ht="25.2" customHeight="1" x14ac:dyDescent="0.25">
      <c r="A48" s="275" t="s">
        <v>16</v>
      </c>
      <c r="B48" s="49"/>
      <c r="C48" s="50" t="str">
        <f>IF(B48="","",IF(B48=0,"",(B48/B$6/$A$11)))</f>
        <v/>
      </c>
      <c r="D48" s="49"/>
      <c r="E48" s="50" t="str">
        <f>IF(D48="","",IF(D48=0,"",(D48/D$6/$A$11)))</f>
        <v/>
      </c>
      <c r="F48" s="49"/>
      <c r="G48" s="50" t="str">
        <f>IF(F48="","",IF(F48=0,"",(F48/F$6/$A$11)))</f>
        <v/>
      </c>
      <c r="H48" s="49"/>
      <c r="I48" s="50" t="str">
        <f>IF(H48="","",IF(H48=0,"",(H48/H$6/$A$11)))</f>
        <v/>
      </c>
    </row>
    <row r="49" spans="1:9" s="9" customFormat="1" ht="30.6" customHeight="1" x14ac:dyDescent="0.25">
      <c r="A49" s="61" t="s">
        <v>119</v>
      </c>
      <c r="B49" s="64">
        <f>SUM(B48:B48)</f>
        <v>0</v>
      </c>
      <c r="C49" s="40" t="str">
        <f>IF(B49="","",IF(B49=0,"",(B49/B$6/$A$11)))</f>
        <v/>
      </c>
      <c r="D49" s="64">
        <f>SUM(D48:D48)</f>
        <v>0</v>
      </c>
      <c r="E49" s="40" t="str">
        <f>IF(D49="","",IF(D49=0,"",(D49/D$6/$A$11)))</f>
        <v/>
      </c>
      <c r="F49" s="64">
        <f>SUM(F48:F48)</f>
        <v>0</v>
      </c>
      <c r="G49" s="40" t="str">
        <f>IF(F49="","",IF(F49=0,"",(F49/F$6/$A$11)))</f>
        <v/>
      </c>
      <c r="H49" s="64">
        <f>SUM(H48:H48)</f>
        <v>0</v>
      </c>
      <c r="I49" s="40" t="str">
        <f>IF(H49="","",IF(H49=0,"",(H49/H$6/$A$11)))</f>
        <v/>
      </c>
    </row>
    <row r="50" spans="1:9" s="9" customFormat="1" ht="25.2" customHeight="1" x14ac:dyDescent="0.25">
      <c r="A50" s="63" t="s">
        <v>17</v>
      </c>
      <c r="B50" s="65"/>
      <c r="C50" s="60"/>
      <c r="D50" s="65"/>
      <c r="E50" s="60"/>
      <c r="F50" s="65"/>
      <c r="G50" s="60"/>
      <c r="H50" s="65"/>
      <c r="I50" s="60"/>
    </row>
    <row r="51" spans="1:9" s="9" customFormat="1" ht="25.2" customHeight="1" x14ac:dyDescent="0.25">
      <c r="A51" s="204" t="s">
        <v>184</v>
      </c>
      <c r="B51" s="49"/>
      <c r="C51" s="50" t="str">
        <f t="shared" ref="C51:C62" si="4">IF(B51="","",IF(B51=0,"",(B51/B$6/$A$11)))</f>
        <v/>
      </c>
      <c r="D51" s="49"/>
      <c r="E51" s="50" t="str">
        <f t="shared" ref="E51:E62" si="5">IF(D51="","",IF(D51=0,"",(D51/D$6/$A$11)))</f>
        <v/>
      </c>
      <c r="F51" s="49"/>
      <c r="G51" s="50" t="str">
        <f t="shared" ref="G51:G62" si="6">IF(F51="","",IF(F51=0,"",(F51/F$6/$A$11)))</f>
        <v/>
      </c>
      <c r="H51" s="49"/>
      <c r="I51" s="50" t="str">
        <f t="shared" ref="I51:I62" si="7">IF(H51="","",IF(H51=0,"",(H51/H$6/$A$11)))</f>
        <v/>
      </c>
    </row>
    <row r="52" spans="1:9" s="9" customFormat="1" ht="31.2" customHeight="1" x14ac:dyDescent="0.25">
      <c r="A52" s="204" t="s">
        <v>35</v>
      </c>
      <c r="B52" s="49"/>
      <c r="C52" s="50" t="str">
        <f t="shared" si="4"/>
        <v/>
      </c>
      <c r="D52" s="49"/>
      <c r="E52" s="50" t="str">
        <f t="shared" si="5"/>
        <v/>
      </c>
      <c r="F52" s="49"/>
      <c r="G52" s="50" t="str">
        <f t="shared" si="6"/>
        <v/>
      </c>
      <c r="H52" s="49"/>
      <c r="I52" s="50" t="str">
        <f t="shared" si="7"/>
        <v/>
      </c>
    </row>
    <row r="53" spans="1:9" s="9" customFormat="1" ht="28.2" customHeight="1" x14ac:dyDescent="0.25">
      <c r="A53" s="270" t="s">
        <v>29</v>
      </c>
      <c r="B53" s="49"/>
      <c r="C53" s="50" t="str">
        <f t="shared" si="4"/>
        <v/>
      </c>
      <c r="D53" s="49"/>
      <c r="E53" s="50" t="str">
        <f t="shared" si="5"/>
        <v/>
      </c>
      <c r="F53" s="49"/>
      <c r="G53" s="50" t="str">
        <f t="shared" si="6"/>
        <v/>
      </c>
      <c r="H53" s="49"/>
      <c r="I53" s="50" t="str">
        <f t="shared" si="7"/>
        <v/>
      </c>
    </row>
    <row r="54" spans="1:9" s="9" customFormat="1" ht="25.2" customHeight="1" x14ac:dyDescent="0.25">
      <c r="A54" s="204" t="s">
        <v>30</v>
      </c>
      <c r="B54" s="49"/>
      <c r="C54" s="50" t="str">
        <f t="shared" si="4"/>
        <v/>
      </c>
      <c r="D54" s="51"/>
      <c r="E54" s="50" t="str">
        <f t="shared" si="5"/>
        <v/>
      </c>
      <c r="F54" s="51"/>
      <c r="G54" s="50" t="str">
        <f t="shared" si="6"/>
        <v/>
      </c>
      <c r="H54" s="51"/>
      <c r="I54" s="50" t="str">
        <f t="shared" si="7"/>
        <v/>
      </c>
    </row>
    <row r="55" spans="1:9" s="9" customFormat="1" ht="27.45" customHeight="1" x14ac:dyDescent="0.25">
      <c r="A55" s="270" t="s">
        <v>34</v>
      </c>
      <c r="B55" s="49"/>
      <c r="C55" s="50" t="str">
        <f t="shared" si="4"/>
        <v/>
      </c>
      <c r="D55" s="75"/>
      <c r="E55" s="50" t="str">
        <f t="shared" si="5"/>
        <v/>
      </c>
      <c r="F55" s="75"/>
      <c r="G55" s="50" t="str">
        <f t="shared" si="6"/>
        <v/>
      </c>
      <c r="H55" s="75"/>
      <c r="I55" s="50" t="str">
        <f t="shared" si="7"/>
        <v/>
      </c>
    </row>
    <row r="56" spans="1:9" s="9" customFormat="1" ht="40.950000000000003" customHeight="1" x14ac:dyDescent="0.25">
      <c r="A56" s="271" t="s">
        <v>346</v>
      </c>
      <c r="B56" s="49"/>
      <c r="C56" s="50" t="str">
        <f t="shared" si="4"/>
        <v/>
      </c>
      <c r="D56" s="75"/>
      <c r="E56" s="50" t="str">
        <f t="shared" si="5"/>
        <v/>
      </c>
      <c r="F56" s="75"/>
      <c r="G56" s="50" t="str">
        <f t="shared" si="6"/>
        <v/>
      </c>
      <c r="H56" s="75"/>
      <c r="I56" s="50" t="str">
        <f t="shared" si="7"/>
        <v/>
      </c>
    </row>
    <row r="57" spans="1:9" s="11" customFormat="1" ht="25.5" customHeight="1" x14ac:dyDescent="0.25">
      <c r="A57" s="272" t="s">
        <v>25</v>
      </c>
      <c r="B57" s="49"/>
      <c r="C57" s="50" t="str">
        <f t="shared" si="4"/>
        <v/>
      </c>
      <c r="D57" s="51"/>
      <c r="E57" s="50" t="str">
        <f t="shared" si="5"/>
        <v/>
      </c>
      <c r="F57" s="276"/>
      <c r="G57" s="50" t="str">
        <f t="shared" si="6"/>
        <v/>
      </c>
      <c r="H57" s="51"/>
      <c r="I57" s="50" t="str">
        <f t="shared" si="7"/>
        <v/>
      </c>
    </row>
    <row r="58" spans="1:9" s="9" customFormat="1" ht="13.95" customHeight="1" x14ac:dyDescent="0.25">
      <c r="A58" s="202"/>
      <c r="B58" s="75"/>
      <c r="C58" s="50" t="str">
        <f t="shared" si="4"/>
        <v/>
      </c>
      <c r="D58" s="75"/>
      <c r="E58" s="50" t="str">
        <f t="shared" si="5"/>
        <v/>
      </c>
      <c r="F58" s="75"/>
      <c r="G58" s="50" t="str">
        <f t="shared" si="6"/>
        <v/>
      </c>
      <c r="H58" s="75"/>
      <c r="I58" s="50" t="str">
        <f t="shared" si="7"/>
        <v/>
      </c>
    </row>
    <row r="59" spans="1:9" s="9" customFormat="1" ht="25.5" customHeight="1" thickBot="1" x14ac:dyDescent="0.3">
      <c r="A59" s="68" t="s">
        <v>117</v>
      </c>
      <c r="B59" s="62">
        <f>SUM(B51:B58)</f>
        <v>0</v>
      </c>
      <c r="C59" s="70" t="str">
        <f t="shared" si="4"/>
        <v/>
      </c>
      <c r="D59" s="62">
        <f>SUM(D51:D58)</f>
        <v>0</v>
      </c>
      <c r="E59" s="70" t="str">
        <f t="shared" si="5"/>
        <v/>
      </c>
      <c r="F59" s="62">
        <f>SUM(F51:F58)</f>
        <v>0</v>
      </c>
      <c r="G59" s="50" t="str">
        <f t="shared" si="6"/>
        <v/>
      </c>
      <c r="H59" s="62">
        <f>SUM(H51:H58)</f>
        <v>0</v>
      </c>
      <c r="I59" s="70" t="str">
        <f t="shared" si="7"/>
        <v/>
      </c>
    </row>
    <row r="60" spans="1:9" s="9" customFormat="1" ht="37.950000000000003" customHeight="1" thickTop="1" x14ac:dyDescent="0.25">
      <c r="A60" s="281" t="s">
        <v>120</v>
      </c>
      <c r="B60" s="287">
        <f>B25-B46+B49-B59</f>
        <v>0</v>
      </c>
      <c r="C60" s="288" t="str">
        <f t="shared" si="4"/>
        <v/>
      </c>
      <c r="D60" s="287">
        <f>D25-D46+D49-D59</f>
        <v>0</v>
      </c>
      <c r="E60" s="288" t="str">
        <f t="shared" si="5"/>
        <v/>
      </c>
      <c r="F60" s="287">
        <f>F25-F46+F49-F59</f>
        <v>0</v>
      </c>
      <c r="G60" s="289" t="str">
        <f t="shared" si="6"/>
        <v/>
      </c>
      <c r="H60" s="287">
        <f>H25-H46+H49-H59</f>
        <v>0</v>
      </c>
      <c r="I60" s="288" t="str">
        <f t="shared" si="7"/>
        <v/>
      </c>
    </row>
    <row r="61" spans="1:9" s="16" customFormat="1" ht="37.950000000000003" customHeight="1" x14ac:dyDescent="0.25">
      <c r="A61" s="143" t="s">
        <v>121</v>
      </c>
      <c r="B61" s="10">
        <f>'Jälkilaskelma 2018'!B62</f>
        <v>0</v>
      </c>
      <c r="C61" s="147" t="str">
        <f t="shared" si="4"/>
        <v/>
      </c>
      <c r="D61" s="10">
        <f>'Jälkilaskelma 2018'!D62</f>
        <v>0</v>
      </c>
      <c r="E61" s="147" t="str">
        <f t="shared" si="5"/>
        <v/>
      </c>
      <c r="F61" s="10">
        <f>'Jälkilaskelma 2018'!F62</f>
        <v>0</v>
      </c>
      <c r="G61" s="147" t="str">
        <f t="shared" si="6"/>
        <v/>
      </c>
      <c r="H61" s="10">
        <f>'Jälkilaskelma 2018'!H62</f>
        <v>0</v>
      </c>
      <c r="I61" s="147" t="str">
        <f t="shared" si="7"/>
        <v/>
      </c>
    </row>
    <row r="62" spans="1:9" s="9" customFormat="1" ht="37.950000000000003" customHeight="1" x14ac:dyDescent="0.25">
      <c r="A62" s="144" t="s">
        <v>186</v>
      </c>
      <c r="B62" s="290">
        <f>B60+B61</f>
        <v>0</v>
      </c>
      <c r="C62" s="157" t="str">
        <f t="shared" si="4"/>
        <v/>
      </c>
      <c r="D62" s="290">
        <f>D60+D61</f>
        <v>0</v>
      </c>
      <c r="E62" s="157" t="str">
        <f t="shared" si="5"/>
        <v/>
      </c>
      <c r="F62" s="290">
        <f>F60+F61</f>
        <v>0</v>
      </c>
      <c r="G62" s="157" t="str">
        <f t="shared" si="6"/>
        <v/>
      </c>
      <c r="H62" s="290">
        <f>H60+H61</f>
        <v>0</v>
      </c>
      <c r="I62" s="157" t="str">
        <f t="shared" si="7"/>
        <v/>
      </c>
    </row>
    <row r="63" spans="1:9" s="9" customFormat="1" ht="45.6" customHeight="1" thickBot="1" x14ac:dyDescent="0.35">
      <c r="A63" s="71" t="s">
        <v>46</v>
      </c>
      <c r="B63" s="44"/>
      <c r="C63" s="72"/>
      <c r="D63" s="44"/>
      <c r="E63" s="72"/>
      <c r="F63" s="44"/>
      <c r="G63" s="72"/>
      <c r="H63" s="44"/>
      <c r="I63" s="72"/>
    </row>
    <row r="64" spans="1:9" s="9" customFormat="1" ht="25.2" customHeight="1" thickTop="1" x14ac:dyDescent="0.25">
      <c r="A64" s="272" t="s">
        <v>15</v>
      </c>
      <c r="B64" s="46"/>
      <c r="C64" s="50" t="str">
        <f>IF(B64="","",IF(B64=0,"",(B64/B$6/$A$11)))</f>
        <v/>
      </c>
      <c r="D64" s="46"/>
      <c r="E64" s="40" t="str">
        <f>IF(D64="","",IF(D64=0,"",(D64/D$6/$A$11)))</f>
        <v/>
      </c>
      <c r="F64" s="46"/>
      <c r="G64" s="50" t="str">
        <f>IF(F64="","",IF(F64=0,"",(F64/F$6/$A$11)))</f>
        <v/>
      </c>
      <c r="H64" s="46"/>
      <c r="I64" s="50" t="str">
        <f>IF(H64="","",IF(H64=0,"",(H64/H$6/$A$11)))</f>
        <v/>
      </c>
    </row>
    <row r="65" spans="1:9" s="9" customFormat="1" ht="25.2" customHeight="1" x14ac:dyDescent="0.25">
      <c r="A65" s="280" t="s">
        <v>16</v>
      </c>
      <c r="B65" s="49"/>
      <c r="C65" s="50" t="str">
        <f>IF(B65="","",IF(B65=0,"",(B65/B$6/$A$11)))</f>
        <v/>
      </c>
      <c r="D65" s="49"/>
      <c r="E65" s="50" t="str">
        <f>IF(D65="","",IF(D65=0,"",(D65/D$6/$A$11)))</f>
        <v/>
      </c>
      <c r="F65" s="49"/>
      <c r="G65" s="50" t="str">
        <f>IF(F65="","",IF(F65=0,"",(F65/F$6/$A$11)))</f>
        <v/>
      </c>
      <c r="H65" s="49"/>
      <c r="I65" s="50" t="str">
        <f>IF(H65="","",IF(H65=0,"",(H65/H$6/$A$11)))</f>
        <v/>
      </c>
    </row>
    <row r="66" spans="1:9" s="9" customFormat="1" ht="25.2" customHeight="1" x14ac:dyDescent="0.25">
      <c r="A66" s="61" t="s">
        <v>187</v>
      </c>
      <c r="B66" s="64">
        <f>SUM(B64:B65)</f>
        <v>0</v>
      </c>
      <c r="C66" s="40" t="str">
        <f>IF(B66="","",IF(B66=0,"",(B66/B$6/$A$11)))</f>
        <v/>
      </c>
      <c r="D66" s="64">
        <f>SUM(D64:D65)</f>
        <v>0</v>
      </c>
      <c r="E66" s="40" t="str">
        <f>IF(D66="","",IF(D66=0,"",(D66/D$6/$A$11)))</f>
        <v/>
      </c>
      <c r="F66" s="64">
        <f>SUM(F64:F65)</f>
        <v>0</v>
      </c>
      <c r="G66" s="40" t="str">
        <f>IF(F66="","",IF(F66=0,"",(F66/F$6/$A$11)))</f>
        <v/>
      </c>
      <c r="H66" s="64">
        <f>SUM(H64:H65)</f>
        <v>0</v>
      </c>
      <c r="I66" s="40" t="str">
        <f>IF(H66="","",IF(H66=0,"",(H66/H$6/$A$11)))</f>
        <v/>
      </c>
    </row>
    <row r="67" spans="1:9" ht="36.6" customHeight="1" x14ac:dyDescent="0.25">
      <c r="A67" s="63" t="s">
        <v>17</v>
      </c>
      <c r="B67" s="65"/>
      <c r="C67" s="60"/>
      <c r="D67" s="65"/>
      <c r="E67" s="60"/>
      <c r="F67" s="65"/>
      <c r="G67" s="60"/>
      <c r="H67" s="65"/>
      <c r="I67" s="60"/>
    </row>
    <row r="68" spans="1:9" s="9" customFormat="1" ht="25.2" customHeight="1" x14ac:dyDescent="0.25">
      <c r="A68" s="204" t="s">
        <v>184</v>
      </c>
      <c r="B68" s="49"/>
      <c r="C68" s="50" t="str">
        <f t="shared" ref="C68:C79" si="8">IF(B68="","",IF(B68=0,"",(B68/B$6/$A$11)))</f>
        <v/>
      </c>
      <c r="D68" s="49"/>
      <c r="E68" s="50" t="str">
        <f t="shared" ref="E68:E79" si="9">IF(D68="","",IF(D68=0,"",(D68/D$6/$A$11)))</f>
        <v/>
      </c>
      <c r="F68" s="49"/>
      <c r="G68" s="50" t="str">
        <f t="shared" ref="G68:G79" si="10">IF(F68="","",IF(F68=0,"",(F68/F$6/$A$11)))</f>
        <v/>
      </c>
      <c r="H68" s="49"/>
      <c r="I68" s="50" t="str">
        <f t="shared" ref="I68:I79" si="11">IF(H68="","",IF(H68=0,"",(H68/H$6/$A$11)))</f>
        <v/>
      </c>
    </row>
    <row r="69" spans="1:9" s="9" customFormat="1" ht="31.2" customHeight="1" x14ac:dyDescent="0.25">
      <c r="A69" s="204" t="s">
        <v>35</v>
      </c>
      <c r="B69" s="49"/>
      <c r="C69" s="40" t="str">
        <f t="shared" si="8"/>
        <v/>
      </c>
      <c r="D69" s="49"/>
      <c r="E69" s="50" t="str">
        <f t="shared" si="9"/>
        <v/>
      </c>
      <c r="F69" s="49"/>
      <c r="G69" s="50" t="str">
        <f t="shared" si="10"/>
        <v/>
      </c>
      <c r="H69" s="49"/>
      <c r="I69" s="50" t="str">
        <f t="shared" si="11"/>
        <v/>
      </c>
    </row>
    <row r="70" spans="1:9" s="9" customFormat="1" ht="25.2" customHeight="1" x14ac:dyDescent="0.25">
      <c r="A70" s="270" t="s">
        <v>29</v>
      </c>
      <c r="B70" s="49"/>
      <c r="C70" s="38" t="str">
        <f t="shared" si="8"/>
        <v/>
      </c>
      <c r="D70" s="49"/>
      <c r="E70" s="50" t="str">
        <f t="shared" si="9"/>
        <v/>
      </c>
      <c r="F70" s="49"/>
      <c r="G70" s="50" t="str">
        <f t="shared" si="10"/>
        <v/>
      </c>
      <c r="H70" s="49"/>
      <c r="I70" s="50" t="str">
        <f t="shared" si="11"/>
        <v/>
      </c>
    </row>
    <row r="71" spans="1:9" s="9" customFormat="1" ht="25.2" customHeight="1" x14ac:dyDescent="0.25">
      <c r="A71" s="204" t="s">
        <v>30</v>
      </c>
      <c r="B71" s="49"/>
      <c r="C71" s="50" t="str">
        <f t="shared" si="8"/>
        <v/>
      </c>
      <c r="D71" s="51"/>
      <c r="E71" s="50" t="str">
        <f t="shared" si="9"/>
        <v/>
      </c>
      <c r="F71" s="51"/>
      <c r="G71" s="50" t="str">
        <f t="shared" si="10"/>
        <v/>
      </c>
      <c r="H71" s="51"/>
      <c r="I71" s="50" t="str">
        <f t="shared" si="11"/>
        <v/>
      </c>
    </row>
    <row r="72" spans="1:9" s="9" customFormat="1" ht="33" customHeight="1" x14ac:dyDescent="0.25">
      <c r="A72" s="151" t="s">
        <v>34</v>
      </c>
      <c r="B72" s="49"/>
      <c r="C72" s="50" t="str">
        <f t="shared" si="8"/>
        <v/>
      </c>
      <c r="D72" s="75"/>
      <c r="E72" s="50" t="str">
        <f t="shared" si="9"/>
        <v/>
      </c>
      <c r="F72" s="75"/>
      <c r="G72" s="50" t="str">
        <f t="shared" si="10"/>
        <v/>
      </c>
      <c r="H72" s="75"/>
      <c r="I72" s="50" t="str">
        <f t="shared" si="11"/>
        <v/>
      </c>
    </row>
    <row r="73" spans="1:9" s="9" customFormat="1" ht="34.200000000000003" customHeight="1" x14ac:dyDescent="0.25">
      <c r="A73" s="271" t="s">
        <v>346</v>
      </c>
      <c r="B73" s="49"/>
      <c r="C73" s="50" t="str">
        <f t="shared" si="8"/>
        <v/>
      </c>
      <c r="D73" s="75"/>
      <c r="E73" s="50" t="str">
        <f t="shared" si="9"/>
        <v/>
      </c>
      <c r="F73" s="75"/>
      <c r="G73" s="50" t="str">
        <f t="shared" si="10"/>
        <v/>
      </c>
      <c r="H73" s="75"/>
      <c r="I73" s="50" t="str">
        <f t="shared" si="11"/>
        <v/>
      </c>
    </row>
    <row r="74" spans="1:9" s="9" customFormat="1" ht="25.2" customHeight="1" x14ac:dyDescent="0.25">
      <c r="A74" s="272" t="s">
        <v>25</v>
      </c>
      <c r="B74" s="49"/>
      <c r="C74" s="50" t="str">
        <f t="shared" si="8"/>
        <v/>
      </c>
      <c r="D74" s="49"/>
      <c r="E74" s="50" t="str">
        <f t="shared" si="9"/>
        <v/>
      </c>
      <c r="F74" s="49"/>
      <c r="G74" s="50" t="str">
        <f t="shared" si="10"/>
        <v/>
      </c>
      <c r="H74" s="49"/>
      <c r="I74" s="50" t="str">
        <f t="shared" si="11"/>
        <v/>
      </c>
    </row>
    <row r="75" spans="1:9" s="9" customFormat="1" ht="13.95" customHeight="1" x14ac:dyDescent="0.25">
      <c r="A75" s="203"/>
      <c r="B75" s="75"/>
      <c r="C75" s="50" t="str">
        <f t="shared" si="8"/>
        <v/>
      </c>
      <c r="D75" s="75"/>
      <c r="E75" s="50" t="str">
        <f t="shared" si="9"/>
        <v/>
      </c>
      <c r="F75" s="75"/>
      <c r="G75" s="50" t="str">
        <f t="shared" si="10"/>
        <v/>
      </c>
      <c r="H75" s="75"/>
      <c r="I75" s="50" t="str">
        <f t="shared" si="11"/>
        <v/>
      </c>
    </row>
    <row r="76" spans="1:9" s="9" customFormat="1" ht="33.6" customHeight="1" thickBot="1" x14ac:dyDescent="0.3">
      <c r="A76" s="74" t="s">
        <v>117</v>
      </c>
      <c r="B76" s="62">
        <f>SUM(B68:B75)</f>
        <v>0</v>
      </c>
      <c r="C76" s="70" t="str">
        <f t="shared" si="8"/>
        <v/>
      </c>
      <c r="D76" s="62">
        <f>SUM(D68:D75)</f>
        <v>0</v>
      </c>
      <c r="E76" s="70" t="str">
        <f t="shared" si="9"/>
        <v/>
      </c>
      <c r="F76" s="69">
        <f>SUM(F68:F75)</f>
        <v>0</v>
      </c>
      <c r="G76" s="50" t="str">
        <f t="shared" si="10"/>
        <v/>
      </c>
      <c r="H76" s="69">
        <f>SUM(H68:H75)</f>
        <v>0</v>
      </c>
      <c r="I76" s="70" t="str">
        <f t="shared" si="11"/>
        <v/>
      </c>
    </row>
    <row r="77" spans="1:9" s="11" customFormat="1" ht="31.2" customHeight="1" thickTop="1" x14ac:dyDescent="0.25">
      <c r="A77" s="281" t="s">
        <v>188</v>
      </c>
      <c r="B77" s="132">
        <f>B66-B76</f>
        <v>0</v>
      </c>
      <c r="C77" s="38" t="str">
        <f t="shared" si="8"/>
        <v/>
      </c>
      <c r="D77" s="132">
        <f>D66-D76</f>
        <v>0</v>
      </c>
      <c r="E77" s="38" t="str">
        <f t="shared" si="9"/>
        <v/>
      </c>
      <c r="F77" s="132">
        <f>F66-F76</f>
        <v>0</v>
      </c>
      <c r="G77" s="232" t="str">
        <f t="shared" si="10"/>
        <v/>
      </c>
      <c r="H77" s="132">
        <f>H66-H76</f>
        <v>0</v>
      </c>
      <c r="I77" s="38" t="str">
        <f t="shared" si="11"/>
        <v/>
      </c>
    </row>
    <row r="78" spans="1:9" s="9" customFormat="1" ht="31.2" customHeight="1" x14ac:dyDescent="0.25">
      <c r="A78" s="282" t="s">
        <v>189</v>
      </c>
      <c r="B78" s="49">
        <f>'Jälkilaskelma 2018'!B79</f>
        <v>0</v>
      </c>
      <c r="C78" s="50" t="str">
        <f t="shared" si="8"/>
        <v/>
      </c>
      <c r="D78" s="49">
        <f>'Jälkilaskelma 2018'!D79</f>
        <v>0</v>
      </c>
      <c r="E78" s="50" t="str">
        <f t="shared" si="9"/>
        <v/>
      </c>
      <c r="F78" s="49">
        <f>'Jälkilaskelma 2018'!F79</f>
        <v>0</v>
      </c>
      <c r="G78" s="50" t="str">
        <f t="shared" si="10"/>
        <v/>
      </c>
      <c r="H78" s="49">
        <f>'Jälkilaskelma 2018'!H79</f>
        <v>0</v>
      </c>
      <c r="I78" s="50" t="str">
        <f t="shared" si="11"/>
        <v/>
      </c>
    </row>
    <row r="79" spans="1:9" s="9" customFormat="1" ht="31.2" customHeight="1" x14ac:dyDescent="0.25">
      <c r="A79" s="282" t="s">
        <v>190</v>
      </c>
      <c r="B79" s="133">
        <f>B77+B78</f>
        <v>0</v>
      </c>
      <c r="C79" s="40" t="str">
        <f t="shared" si="8"/>
        <v/>
      </c>
      <c r="D79" s="133">
        <f>D77+D78</f>
        <v>0</v>
      </c>
      <c r="E79" s="40" t="str">
        <f t="shared" si="9"/>
        <v/>
      </c>
      <c r="F79" s="133">
        <f>F77+F78</f>
        <v>0</v>
      </c>
      <c r="G79" s="40" t="str">
        <f t="shared" si="10"/>
        <v/>
      </c>
      <c r="H79" s="133">
        <f>H77+H78</f>
        <v>0</v>
      </c>
      <c r="I79" s="40" t="str">
        <f t="shared" si="11"/>
        <v/>
      </c>
    </row>
    <row r="80" spans="1:9" s="9" customFormat="1" ht="56.4" customHeight="1" thickBot="1" x14ac:dyDescent="0.35">
      <c r="A80" s="71" t="s">
        <v>44</v>
      </c>
      <c r="B80" s="44"/>
      <c r="C80" s="72"/>
      <c r="D80" s="44"/>
      <c r="E80" s="72"/>
      <c r="F80" s="44"/>
      <c r="G80" s="72"/>
      <c r="H80" s="44"/>
      <c r="I80" s="72"/>
    </row>
    <row r="81" spans="1:9" s="12" customFormat="1" ht="31.95" customHeight="1" thickTop="1" x14ac:dyDescent="0.25">
      <c r="A81" s="63" t="s">
        <v>22</v>
      </c>
      <c r="B81" s="37"/>
      <c r="C81" s="60"/>
      <c r="D81" s="37"/>
      <c r="E81" s="60"/>
      <c r="F81" s="37"/>
      <c r="G81" s="60"/>
      <c r="H81" s="37"/>
      <c r="I81" s="60"/>
    </row>
    <row r="82" spans="1:9" s="9" customFormat="1" ht="34.200000000000003" customHeight="1" x14ac:dyDescent="0.25">
      <c r="A82" s="141" t="s">
        <v>191</v>
      </c>
      <c r="B82" s="49"/>
      <c r="C82" s="50" t="str">
        <f>IF(B82="","",IF(B82=0,"",(B82/B$6/$A$11)))</f>
        <v/>
      </c>
      <c r="D82" s="49"/>
      <c r="E82" s="40" t="str">
        <f>IF(D82="","",IF(D82=0,"",(D82/D$6/$A$11)))</f>
        <v/>
      </c>
      <c r="F82" s="49"/>
      <c r="G82" s="50" t="str">
        <f>IF(F82="","",IF(F82=0,"",(F82/F$6/$A$11)))</f>
        <v/>
      </c>
      <c r="H82" s="49"/>
      <c r="I82" s="50" t="str">
        <f>IF(H82="","",IF(H82=0,"",(H82/H$6/$A$11)))</f>
        <v/>
      </c>
    </row>
    <row r="83" spans="1:9" s="9" customFormat="1" ht="36.450000000000003" customHeight="1" x14ac:dyDescent="0.25">
      <c r="A83" s="145" t="s">
        <v>27</v>
      </c>
      <c r="B83" s="75"/>
      <c r="C83" s="50" t="str">
        <f>IF(B83="","",IF(B83=0,"",(B83/B$6/$A$11)))</f>
        <v/>
      </c>
      <c r="D83" s="67"/>
      <c r="E83" s="50" t="str">
        <f>IF(D83="","",IF(D83=0,"",(D83/D$6/$A$11)))</f>
        <v/>
      </c>
      <c r="F83" s="67"/>
      <c r="G83" s="50" t="str">
        <f>IF(F83="","",IF(F83=0,"",(F83/F$6/$A$11)))</f>
        <v/>
      </c>
      <c r="H83" s="67"/>
      <c r="I83" s="50" t="str">
        <f>IF(H83="","",IF(H83=0,"",(H83/H$6/$A$11)))</f>
        <v/>
      </c>
    </row>
    <row r="84" spans="1:9" s="9" customFormat="1" ht="30.6" customHeight="1" x14ac:dyDescent="0.25">
      <c r="A84" s="135" t="s">
        <v>116</v>
      </c>
      <c r="B84" s="64">
        <f>SUM(B82:B83)</f>
        <v>0</v>
      </c>
      <c r="C84" s="40" t="str">
        <f>IF(B84="","",IF(B84=0,"",(B84/B$6/$A$11)))</f>
        <v/>
      </c>
      <c r="D84" s="64">
        <f>SUM(D82:D83)</f>
        <v>0</v>
      </c>
      <c r="E84" s="40" t="str">
        <f>IF(D84="","",IF(D84=0,"",(D84/D$6/$A$11)))</f>
        <v/>
      </c>
      <c r="F84" s="64">
        <f>SUM(F82:F83)</f>
        <v>0</v>
      </c>
      <c r="G84" s="40" t="str">
        <f>IF(F84="","",IF(F84=0,"",(F84/F$6/$A$11)))</f>
        <v/>
      </c>
      <c r="H84" s="64">
        <f>SUM(H82:H83)</f>
        <v>0</v>
      </c>
      <c r="I84" s="40" t="str">
        <f>IF(H84="","",IF(H84=0,"",(H84/H$6/$A$11)))</f>
        <v/>
      </c>
    </row>
    <row r="85" spans="1:9" s="9" customFormat="1" ht="32.4" customHeight="1" x14ac:dyDescent="0.25">
      <c r="A85" s="63" t="s">
        <v>23</v>
      </c>
      <c r="B85"/>
      <c r="C85"/>
      <c r="D85"/>
      <c r="E85"/>
      <c r="F85"/>
      <c r="G85"/>
      <c r="H85"/>
      <c r="I85"/>
    </row>
    <row r="86" spans="1:9" s="9" customFormat="1" ht="33" customHeight="1" x14ac:dyDescent="0.25">
      <c r="A86" s="146" t="s">
        <v>192</v>
      </c>
      <c r="B86" s="10"/>
      <c r="C86" s="50" t="str">
        <f t="shared" ref="C86:C94" si="12">IF(B86="","",IF(B86=0,"",(B86/B$6/$A$11)))</f>
        <v/>
      </c>
      <c r="D86" s="10"/>
      <c r="E86" s="50" t="str">
        <f t="shared" ref="E86:E94" si="13">IF(D86="","",IF(D86=0,"",(D86/D$6/$A$11)))</f>
        <v/>
      </c>
      <c r="F86" s="10"/>
      <c r="G86" s="50" t="str">
        <f t="shared" ref="G86:G94" si="14">IF(F86="","",IF(F86=0,"",(F86/F$6/$A$11)))</f>
        <v/>
      </c>
      <c r="H86" s="10"/>
      <c r="I86" s="50" t="str">
        <f t="shared" ref="I86:I94" si="15">IF(H86="","",IF(H86=0,"",(H86/H$6/$A$11)))</f>
        <v/>
      </c>
    </row>
    <row r="87" spans="1:9" s="9" customFormat="1" ht="33" customHeight="1" x14ac:dyDescent="0.25">
      <c r="A87" s="146" t="s">
        <v>193</v>
      </c>
      <c r="B87" s="10"/>
      <c r="C87" s="50" t="str">
        <f t="shared" si="12"/>
        <v/>
      </c>
      <c r="D87" s="49"/>
      <c r="E87" s="50" t="str">
        <f t="shared" si="13"/>
        <v/>
      </c>
      <c r="F87" s="49"/>
      <c r="G87" s="50" t="str">
        <f t="shared" si="14"/>
        <v/>
      </c>
      <c r="H87" s="49"/>
      <c r="I87" s="50" t="str">
        <f t="shared" si="15"/>
        <v/>
      </c>
    </row>
    <row r="88" spans="1:9" s="9" customFormat="1" ht="33" customHeight="1" x14ac:dyDescent="0.25">
      <c r="A88" s="148" t="s">
        <v>351</v>
      </c>
      <c r="B88" s="10"/>
      <c r="C88" s="50" t="str">
        <f t="shared" si="12"/>
        <v/>
      </c>
      <c r="D88" s="10"/>
      <c r="E88" s="50" t="str">
        <f t="shared" si="13"/>
        <v/>
      </c>
      <c r="F88" s="10"/>
      <c r="G88" s="50" t="str">
        <f t="shared" si="14"/>
        <v/>
      </c>
      <c r="H88" s="10"/>
      <c r="I88" s="50" t="str">
        <f t="shared" si="15"/>
        <v/>
      </c>
    </row>
    <row r="89" spans="1:9" s="9" customFormat="1" ht="33" customHeight="1" x14ac:dyDescent="0.25">
      <c r="A89" s="149" t="s">
        <v>194</v>
      </c>
      <c r="B89" s="10"/>
      <c r="C89" s="50" t="str">
        <f t="shared" si="12"/>
        <v/>
      </c>
      <c r="D89" s="150"/>
      <c r="E89" s="50" t="str">
        <f t="shared" si="13"/>
        <v/>
      </c>
      <c r="F89" s="150"/>
      <c r="G89" s="50" t="str">
        <f t="shared" si="14"/>
        <v/>
      </c>
      <c r="H89" s="150"/>
      <c r="I89" s="50" t="str">
        <f t="shared" si="15"/>
        <v/>
      </c>
    </row>
    <row r="90" spans="1:9" s="9" customFormat="1" ht="15.6" customHeight="1" x14ac:dyDescent="0.25">
      <c r="A90" s="151"/>
      <c r="B90" s="75"/>
      <c r="C90" s="50" t="str">
        <f t="shared" si="12"/>
        <v/>
      </c>
      <c r="D90" s="75"/>
      <c r="E90" s="50" t="str">
        <f t="shared" si="13"/>
        <v/>
      </c>
      <c r="F90" s="75"/>
      <c r="G90" s="50" t="str">
        <f t="shared" si="14"/>
        <v/>
      </c>
      <c r="H90" s="75"/>
      <c r="I90" s="50" t="str">
        <f t="shared" si="15"/>
        <v/>
      </c>
    </row>
    <row r="91" spans="1:9" s="9" customFormat="1" ht="32.4" customHeight="1" thickBot="1" x14ac:dyDescent="0.3">
      <c r="A91" s="74" t="s">
        <v>127</v>
      </c>
      <c r="B91" s="62">
        <f>SUM(B86:B90)</f>
        <v>0</v>
      </c>
      <c r="C91" s="70" t="str">
        <f t="shared" si="12"/>
        <v/>
      </c>
      <c r="D91" s="62">
        <f>SUM(D86:D90)</f>
        <v>0</v>
      </c>
      <c r="E91" s="70" t="str">
        <f t="shared" si="13"/>
        <v/>
      </c>
      <c r="F91" s="69">
        <f>SUM(F86:F90)</f>
        <v>0</v>
      </c>
      <c r="G91" s="50" t="str">
        <f t="shared" si="14"/>
        <v/>
      </c>
      <c r="H91" s="69">
        <f>SUM(H86:H90)</f>
        <v>0</v>
      </c>
      <c r="I91" s="70" t="str">
        <f t="shared" si="15"/>
        <v/>
      </c>
    </row>
    <row r="92" spans="1:9" s="9" customFormat="1" ht="37.200000000000003" customHeight="1" thickTop="1" x14ac:dyDescent="0.25">
      <c r="A92" s="152" t="s">
        <v>76</v>
      </c>
      <c r="B92" s="134">
        <f>B84-B91</f>
        <v>0</v>
      </c>
      <c r="C92" s="38" t="str">
        <f t="shared" si="12"/>
        <v/>
      </c>
      <c r="D92" s="134">
        <f>D84-D91</f>
        <v>0</v>
      </c>
      <c r="E92" s="38" t="str">
        <f t="shared" si="13"/>
        <v/>
      </c>
      <c r="F92" s="134">
        <f>F84-F91</f>
        <v>0</v>
      </c>
      <c r="G92" s="232" t="str">
        <f t="shared" si="14"/>
        <v/>
      </c>
      <c r="H92" s="134">
        <f>H84-H91</f>
        <v>0</v>
      </c>
      <c r="I92" s="38" t="str">
        <f t="shared" si="15"/>
        <v/>
      </c>
    </row>
    <row r="93" spans="1:9" s="9" customFormat="1" ht="37.200000000000003" customHeight="1" x14ac:dyDescent="0.25">
      <c r="A93" s="153" t="s">
        <v>345</v>
      </c>
      <c r="B93" s="49">
        <f>'Jälkilaskelma 2018'!B94</f>
        <v>0</v>
      </c>
      <c r="C93" s="50" t="str">
        <f t="shared" si="12"/>
        <v/>
      </c>
      <c r="D93" s="49">
        <f>'Jälkilaskelma 2018'!D94</f>
        <v>0</v>
      </c>
      <c r="E93" s="50" t="str">
        <f t="shared" si="13"/>
        <v/>
      </c>
      <c r="F93" s="49">
        <f>'Jälkilaskelma 2018'!F94</f>
        <v>0</v>
      </c>
      <c r="G93" s="50" t="str">
        <f t="shared" si="14"/>
        <v/>
      </c>
      <c r="H93" s="49">
        <f>'Jälkilaskelma 2018'!H94</f>
        <v>0</v>
      </c>
      <c r="I93" s="50" t="str">
        <f t="shared" si="15"/>
        <v/>
      </c>
    </row>
    <row r="94" spans="1:9" s="9" customFormat="1" ht="37.200000000000003" customHeight="1" x14ac:dyDescent="0.25">
      <c r="A94" s="154" t="s">
        <v>195</v>
      </c>
      <c r="B94" s="133">
        <f>B92+B93</f>
        <v>0</v>
      </c>
      <c r="C94" s="40" t="str">
        <f t="shared" si="12"/>
        <v/>
      </c>
      <c r="D94" s="133">
        <f>D92+D93</f>
        <v>0</v>
      </c>
      <c r="E94" s="50" t="str">
        <f t="shared" si="13"/>
        <v/>
      </c>
      <c r="F94" s="133">
        <f>F92+F93</f>
        <v>0</v>
      </c>
      <c r="G94" s="50" t="str">
        <f t="shared" si="14"/>
        <v/>
      </c>
      <c r="H94" s="133">
        <f>H92+H93</f>
        <v>0</v>
      </c>
      <c r="I94" s="50" t="str">
        <f t="shared" si="15"/>
        <v/>
      </c>
    </row>
    <row r="95" spans="1:9" s="9" customFormat="1" ht="78" customHeight="1" thickBot="1" x14ac:dyDescent="0.35">
      <c r="A95" s="196" t="s">
        <v>109</v>
      </c>
      <c r="B95" s="197"/>
      <c r="C95" s="197"/>
      <c r="D95" s="197"/>
      <c r="E95" s="192"/>
      <c r="F95" s="197"/>
      <c r="G95" s="192"/>
      <c r="H95" s="197"/>
      <c r="I95" s="192"/>
    </row>
    <row r="96" spans="1:9" s="9" customFormat="1" ht="38.4" customHeight="1" thickTop="1" x14ac:dyDescent="0.25">
      <c r="A96" s="283" t="s">
        <v>106</v>
      </c>
      <c r="B96" s="140">
        <f>'Jälkilaskelma 2018'!B103</f>
        <v>0</v>
      </c>
      <c r="C96" s="60"/>
      <c r="D96" s="140">
        <f>'Jälkilaskelma 2018'!D103</f>
        <v>0</v>
      </c>
      <c r="E96" s="233"/>
      <c r="F96" s="140">
        <f>'Jälkilaskelma 2018'!F103</f>
        <v>0</v>
      </c>
      <c r="G96" s="233"/>
      <c r="H96" s="140">
        <f>'Jälkilaskelma 2018'!H103</f>
        <v>0</v>
      </c>
      <c r="I96" s="60"/>
    </row>
    <row r="97" spans="1:9" s="431" customFormat="1" ht="45.6" customHeight="1" x14ac:dyDescent="0.25">
      <c r="A97" s="141" t="s">
        <v>381</v>
      </c>
      <c r="B97" s="75"/>
      <c r="C97" s="76"/>
      <c r="D97" s="75"/>
      <c r="E97" s="76"/>
      <c r="F97" s="75"/>
      <c r="G97" s="76"/>
      <c r="H97" s="75"/>
      <c r="I97" s="76"/>
    </row>
    <row r="98" spans="1:9" s="13" customFormat="1" ht="37.200000000000003" customHeight="1" x14ac:dyDescent="0.25">
      <c r="A98" s="48" t="s">
        <v>107</v>
      </c>
      <c r="B98" s="75"/>
      <c r="C98" s="76"/>
      <c r="D98" s="75"/>
      <c r="E98" s="76"/>
      <c r="F98" s="75"/>
      <c r="G98" s="76"/>
      <c r="H98" s="75"/>
      <c r="I98" s="76"/>
    </row>
    <row r="99" spans="1:9" s="13" customFormat="1" ht="36.6" customHeight="1" x14ac:dyDescent="0.25">
      <c r="A99" s="48" t="s">
        <v>108</v>
      </c>
      <c r="B99" s="77"/>
      <c r="C99" s="78"/>
      <c r="D99" s="77"/>
      <c r="E99" s="76"/>
      <c r="F99" s="77"/>
      <c r="G99" s="76"/>
      <c r="H99" s="77"/>
      <c r="I99" s="76"/>
    </row>
    <row r="100" spans="1:9" s="13" customFormat="1" ht="36.6" customHeight="1" x14ac:dyDescent="0.25">
      <c r="A100" s="48" t="s">
        <v>354</v>
      </c>
      <c r="B100" s="77"/>
      <c r="C100" s="78"/>
      <c r="D100" s="77"/>
      <c r="E100" s="76"/>
      <c r="F100" s="77"/>
      <c r="G100" s="76"/>
      <c r="H100" s="77"/>
      <c r="I100" s="76"/>
    </row>
    <row r="101" spans="1:9" s="13" customFormat="1" ht="49.95" customHeight="1" x14ac:dyDescent="0.25">
      <c r="A101" s="204" t="s">
        <v>196</v>
      </c>
      <c r="B101" s="75"/>
      <c r="C101" s="78"/>
      <c r="D101" s="75"/>
      <c r="E101" s="76"/>
      <c r="F101" s="75"/>
      <c r="G101" s="76"/>
      <c r="H101" s="75"/>
      <c r="I101" s="76"/>
    </row>
    <row r="102" spans="1:9" s="13" customFormat="1" ht="49.95" customHeight="1" thickBot="1" x14ac:dyDescent="0.3">
      <c r="A102" s="432" t="s">
        <v>430</v>
      </c>
      <c r="B102" s="79"/>
      <c r="C102" s="76"/>
      <c r="D102" s="79"/>
      <c r="E102" s="76"/>
      <c r="F102" s="79"/>
      <c r="G102" s="76"/>
      <c r="H102" s="79"/>
      <c r="I102" s="76"/>
    </row>
    <row r="103" spans="1:9" s="13" customFormat="1" ht="46.2" customHeight="1" thickTop="1" x14ac:dyDescent="0.25">
      <c r="A103" s="155" t="s">
        <v>197</v>
      </c>
      <c r="B103" s="132">
        <f>SUM(B96:B102)</f>
        <v>0</v>
      </c>
      <c r="C103" s="78"/>
      <c r="D103" s="132">
        <f>SUM(D96:D102)</f>
        <v>0</v>
      </c>
      <c r="E103" s="60"/>
      <c r="F103" s="132">
        <f>SUM(F96:F102)</f>
        <v>0</v>
      </c>
      <c r="G103" s="60"/>
      <c r="H103" s="132">
        <f>SUM(H96:H102)</f>
        <v>0</v>
      </c>
      <c r="I103" s="60"/>
    </row>
    <row r="104" spans="1:9" s="13" customFormat="1" ht="67.95" customHeight="1" thickBot="1" x14ac:dyDescent="0.35">
      <c r="A104" s="71" t="s">
        <v>267</v>
      </c>
      <c r="B104" s="194"/>
      <c r="C104" s="195"/>
      <c r="D104" s="194"/>
      <c r="E104" s="72"/>
      <c r="F104" s="194"/>
      <c r="G104" s="72"/>
      <c r="H104" s="194"/>
      <c r="I104" s="72"/>
    </row>
    <row r="105" spans="1:9" s="15" customFormat="1" ht="46.95" customHeight="1" thickTop="1" x14ac:dyDescent="0.25">
      <c r="A105" s="193" t="s">
        <v>198</v>
      </c>
      <c r="B105" s="164">
        <f>B62</f>
        <v>0</v>
      </c>
      <c r="C105" s="50" t="str">
        <f t="shared" ref="C105:C110" si="16">IF(B105="","",IF(B105=0,"",(B105/B$6/$A$11)))</f>
        <v/>
      </c>
      <c r="D105" s="164">
        <f>D62</f>
        <v>0</v>
      </c>
      <c r="E105" s="50" t="str">
        <f t="shared" ref="E105:E110" si="17">IF(D105="","",IF(D105=0,"",(D105/D$6/$A$11)))</f>
        <v/>
      </c>
      <c r="F105" s="164">
        <f>F62</f>
        <v>0</v>
      </c>
      <c r="G105" s="50" t="str">
        <f t="shared" ref="G105:G110" si="18">IF(F105="","",IF(F105=0,"",(F105/F$6/$A$11)))</f>
        <v/>
      </c>
      <c r="H105" s="164">
        <f>H62</f>
        <v>0</v>
      </c>
      <c r="I105" s="50" t="str">
        <f t="shared" ref="I105:I110" si="19">IF(H105="","",IF(H105=0,"",(H105/H$6/$A$11)))</f>
        <v/>
      </c>
    </row>
    <row r="106" spans="1:9" s="16" customFormat="1" ht="46.95" customHeight="1" thickBot="1" x14ac:dyDescent="0.3">
      <c r="A106" s="158" t="s">
        <v>199</v>
      </c>
      <c r="B106" s="147">
        <f>B79</f>
        <v>0</v>
      </c>
      <c r="C106" s="70" t="str">
        <f t="shared" si="16"/>
        <v/>
      </c>
      <c r="D106" s="147">
        <f>D79</f>
        <v>0</v>
      </c>
      <c r="E106" s="70" t="str">
        <f t="shared" si="17"/>
        <v/>
      </c>
      <c r="F106" s="147">
        <f>F79</f>
        <v>0</v>
      </c>
      <c r="G106" s="50" t="str">
        <f t="shared" si="18"/>
        <v/>
      </c>
      <c r="H106" s="147">
        <f>H79</f>
        <v>0</v>
      </c>
      <c r="I106" s="50" t="str">
        <f t="shared" si="19"/>
        <v/>
      </c>
    </row>
    <row r="107" spans="1:9" s="9" customFormat="1" ht="46.95" customHeight="1" thickTop="1" x14ac:dyDescent="0.25">
      <c r="A107" s="160" t="s">
        <v>332</v>
      </c>
      <c r="B107" s="161">
        <f>SUM(B105:B106)</f>
        <v>0</v>
      </c>
      <c r="C107" s="38" t="str">
        <f t="shared" si="16"/>
        <v/>
      </c>
      <c r="D107" s="161">
        <f>SUM(D105:D106)</f>
        <v>0</v>
      </c>
      <c r="E107" s="38" t="str">
        <f t="shared" si="17"/>
        <v/>
      </c>
      <c r="F107" s="161">
        <f>SUM(F105:F106)</f>
        <v>0</v>
      </c>
      <c r="G107" s="50" t="str">
        <f t="shared" si="18"/>
        <v/>
      </c>
      <c r="H107" s="161">
        <f>SUM(H105:H106)</f>
        <v>0</v>
      </c>
      <c r="I107" s="50" t="str">
        <f t="shared" si="19"/>
        <v/>
      </c>
    </row>
    <row r="108" spans="1:9" s="9" customFormat="1" ht="46.95" customHeight="1" x14ac:dyDescent="0.25">
      <c r="A108" s="156" t="s">
        <v>200</v>
      </c>
      <c r="B108" s="157">
        <f>B94</f>
        <v>0</v>
      </c>
      <c r="C108" s="50" t="str">
        <f t="shared" si="16"/>
        <v/>
      </c>
      <c r="D108" s="157">
        <f>D94</f>
        <v>0</v>
      </c>
      <c r="E108" s="50" t="str">
        <f t="shared" si="17"/>
        <v/>
      </c>
      <c r="F108" s="157">
        <f>F94</f>
        <v>0</v>
      </c>
      <c r="G108" s="50" t="str">
        <f t="shared" si="18"/>
        <v/>
      </c>
      <c r="H108" s="157">
        <f>H94</f>
        <v>0</v>
      </c>
      <c r="I108" s="50" t="str">
        <f t="shared" si="19"/>
        <v/>
      </c>
    </row>
    <row r="109" spans="1:9" s="9" customFormat="1" ht="46.95" customHeight="1" thickBot="1" x14ac:dyDescent="0.3">
      <c r="A109" s="162" t="s">
        <v>201</v>
      </c>
      <c r="B109" s="159">
        <f>B103</f>
        <v>0</v>
      </c>
      <c r="C109" s="70" t="str">
        <f t="shared" si="16"/>
        <v/>
      </c>
      <c r="D109" s="159">
        <f>D103</f>
        <v>0</v>
      </c>
      <c r="E109" s="70" t="str">
        <f t="shared" si="17"/>
        <v/>
      </c>
      <c r="F109" s="159">
        <f>F103</f>
        <v>0</v>
      </c>
      <c r="G109" s="50" t="str">
        <f t="shared" si="18"/>
        <v/>
      </c>
      <c r="H109" s="159">
        <f>H103</f>
        <v>0</v>
      </c>
      <c r="I109" s="70" t="str">
        <f t="shared" si="19"/>
        <v/>
      </c>
    </row>
    <row r="110" spans="1:9" s="9" customFormat="1" ht="46.95" customHeight="1" thickTop="1" x14ac:dyDescent="0.25">
      <c r="A110" s="160" t="s">
        <v>202</v>
      </c>
      <c r="B110" s="163">
        <f>B107+B108+B109</f>
        <v>0</v>
      </c>
      <c r="C110" s="47" t="str">
        <f t="shared" si="16"/>
        <v/>
      </c>
      <c r="D110" s="163">
        <f>D107+D108+D109</f>
        <v>0</v>
      </c>
      <c r="E110" s="47" t="str">
        <f t="shared" si="17"/>
        <v/>
      </c>
      <c r="F110" s="163">
        <f>F107+F108+F109</f>
        <v>0</v>
      </c>
      <c r="G110" s="232" t="str">
        <f t="shared" si="18"/>
        <v/>
      </c>
      <c r="H110" s="163">
        <f>H107+H108+H109</f>
        <v>0</v>
      </c>
      <c r="I110" s="232" t="str">
        <f t="shared" si="19"/>
        <v/>
      </c>
    </row>
    <row r="111" spans="1:9" s="14" customFormat="1" ht="79.2" customHeight="1" x14ac:dyDescent="0.4">
      <c r="A111" s="165" t="s">
        <v>130</v>
      </c>
      <c r="B111" s="121"/>
      <c r="C111" s="166"/>
      <c r="D111" s="121"/>
      <c r="E111" s="166"/>
      <c r="F111" s="121"/>
      <c r="G111" s="166"/>
      <c r="H111" s="121"/>
      <c r="I111" s="166"/>
    </row>
    <row r="112" spans="1:9" s="9" customFormat="1" ht="42" customHeight="1" x14ac:dyDescent="0.3">
      <c r="A112" s="167" t="s">
        <v>101</v>
      </c>
      <c r="B112" s="80"/>
      <c r="C112" s="81"/>
      <c r="D112" s="80"/>
      <c r="E112" s="81"/>
      <c r="F112" s="80"/>
      <c r="G112" s="81"/>
      <c r="H112" s="80"/>
      <c r="I112" s="81"/>
    </row>
    <row r="113" spans="1:9" s="9" customFormat="1" ht="39" customHeight="1" x14ac:dyDescent="0.25">
      <c r="A113" s="17" t="s">
        <v>432</v>
      </c>
      <c r="B113" s="112" t="s">
        <v>41</v>
      </c>
      <c r="C113" s="81"/>
      <c r="D113" s="112" t="s">
        <v>41</v>
      </c>
      <c r="E113" s="81"/>
      <c r="F113" s="112" t="s">
        <v>41</v>
      </c>
      <c r="G113" s="81"/>
      <c r="H113" s="112" t="s">
        <v>41</v>
      </c>
      <c r="I113" s="81"/>
    </row>
    <row r="114" spans="1:9" s="11" customFormat="1" ht="32.4" customHeight="1" x14ac:dyDescent="0.25">
      <c r="A114" s="168" t="s">
        <v>24</v>
      </c>
      <c r="B114" s="49"/>
      <c r="C114" s="81"/>
      <c r="D114" s="49"/>
      <c r="E114" s="81"/>
      <c r="F114" s="49"/>
      <c r="G114" s="81"/>
      <c r="H114" s="49"/>
      <c r="I114" s="81"/>
    </row>
    <row r="115" spans="1:9" s="16" customFormat="1" ht="32.4" customHeight="1" x14ac:dyDescent="0.25">
      <c r="A115" s="168" t="s">
        <v>203</v>
      </c>
      <c r="B115" s="49"/>
      <c r="C115" s="81"/>
      <c r="D115" s="49"/>
      <c r="E115" s="81"/>
      <c r="F115" s="49"/>
      <c r="G115" s="81"/>
      <c r="H115" s="49"/>
      <c r="I115" s="81"/>
    </row>
    <row r="116" spans="1:9" s="6" customFormat="1" ht="31.95" customHeight="1" x14ac:dyDescent="0.25">
      <c r="A116" s="168" t="s">
        <v>91</v>
      </c>
      <c r="B116" s="49"/>
      <c r="C116" s="81"/>
      <c r="D116" s="49"/>
      <c r="E116" s="81"/>
      <c r="F116" s="49"/>
      <c r="G116" s="81"/>
      <c r="H116" s="49"/>
      <c r="I116" s="81"/>
    </row>
    <row r="117" spans="1:9" s="9" customFormat="1" ht="31.95" customHeight="1" x14ac:dyDescent="0.25">
      <c r="A117" s="18" t="s">
        <v>92</v>
      </c>
      <c r="B117" s="49"/>
      <c r="C117" s="81"/>
      <c r="D117" s="49"/>
      <c r="E117" s="81"/>
      <c r="F117" s="49"/>
      <c r="G117" s="81"/>
      <c r="H117" s="49"/>
      <c r="I117" s="81"/>
    </row>
    <row r="118" spans="1:9" s="9" customFormat="1" ht="30" customHeight="1" x14ac:dyDescent="0.25">
      <c r="A118" s="261" t="s">
        <v>185</v>
      </c>
      <c r="B118" s="49"/>
      <c r="C118" s="81"/>
      <c r="D118" s="49"/>
      <c r="E118" s="81"/>
      <c r="F118" s="49"/>
      <c r="G118" s="81"/>
      <c r="H118" s="49"/>
      <c r="I118" s="81"/>
    </row>
    <row r="119" spans="1:9" s="9" customFormat="1" ht="33" customHeight="1" thickBot="1" x14ac:dyDescent="0.3">
      <c r="A119" s="262" t="s">
        <v>97</v>
      </c>
      <c r="B119" s="84"/>
      <c r="C119" s="81"/>
      <c r="D119" s="84"/>
      <c r="E119" s="81"/>
      <c r="F119" s="84"/>
      <c r="G119" s="81"/>
      <c r="H119" s="84"/>
      <c r="I119" s="81"/>
    </row>
    <row r="120" spans="1:9" s="16" customFormat="1" ht="31.95" customHeight="1" thickTop="1" x14ac:dyDescent="0.25">
      <c r="A120" s="170" t="s">
        <v>36</v>
      </c>
      <c r="B120" s="85">
        <f>SUM(B114:B119)</f>
        <v>0</v>
      </c>
      <c r="C120" s="81"/>
      <c r="D120" s="85">
        <f>SUM(D114:D119)</f>
        <v>0</v>
      </c>
      <c r="E120" s="81"/>
      <c r="F120" s="85">
        <f>SUM(F114:F119)</f>
        <v>0</v>
      </c>
      <c r="G120" s="81"/>
      <c r="H120" s="85">
        <f>SUM(H114:H119)</f>
        <v>0</v>
      </c>
      <c r="I120" s="81"/>
    </row>
    <row r="121" spans="1:9" s="6" customFormat="1" ht="31.95" customHeight="1" x14ac:dyDescent="0.25">
      <c r="A121" s="264" t="s">
        <v>37</v>
      </c>
      <c r="B121" s="49">
        <f>'Jälkilaskelma 2018'!B122</f>
        <v>0</v>
      </c>
      <c r="C121" s="81"/>
      <c r="D121" s="49">
        <f>'Jälkilaskelma 2018'!D122</f>
        <v>0</v>
      </c>
      <c r="E121" s="81"/>
      <c r="F121" s="49">
        <f>'Jälkilaskelma 2018'!F122</f>
        <v>0</v>
      </c>
      <c r="G121" s="81"/>
      <c r="H121" s="49">
        <f>'Jälkilaskelma 2018'!H122</f>
        <v>0</v>
      </c>
      <c r="I121" s="81"/>
    </row>
    <row r="122" spans="1:9" s="9" customFormat="1" ht="31.95" customHeight="1" x14ac:dyDescent="0.25">
      <c r="A122" s="263" t="s">
        <v>39</v>
      </c>
      <c r="B122" s="85">
        <f>SUM(B120:B121)</f>
        <v>0</v>
      </c>
      <c r="C122" s="81"/>
      <c r="D122" s="85">
        <f>SUM(D120:D121)</f>
        <v>0</v>
      </c>
      <c r="E122" s="81"/>
      <c r="F122" s="85">
        <f>SUM(F120:F121)</f>
        <v>0</v>
      </c>
      <c r="G122" s="81"/>
      <c r="H122" s="85">
        <f>SUM(H120:H121)</f>
        <v>0</v>
      </c>
      <c r="I122" s="81"/>
    </row>
    <row r="123" spans="1:9" s="9" customFormat="1" ht="52.95" customHeight="1" x14ac:dyDescent="0.3">
      <c r="A123" s="167" t="s">
        <v>222</v>
      </c>
      <c r="B123" s="80"/>
      <c r="C123" s="81"/>
      <c r="D123" s="80"/>
      <c r="E123" s="81"/>
      <c r="F123" s="80"/>
      <c r="G123" s="81"/>
      <c r="H123" s="80"/>
      <c r="I123" s="81"/>
    </row>
    <row r="124" spans="1:9" s="16" customFormat="1" ht="31.95" customHeight="1" x14ac:dyDescent="0.25">
      <c r="A124" s="168" t="s">
        <v>20</v>
      </c>
      <c r="B124" s="49"/>
      <c r="C124" s="81"/>
      <c r="D124" s="49"/>
      <c r="E124" s="81"/>
      <c r="F124" s="49"/>
      <c r="G124" s="81"/>
      <c r="H124" s="49"/>
      <c r="I124" s="81"/>
    </row>
    <row r="125" spans="1:9" s="6" customFormat="1" ht="32.4" customHeight="1" x14ac:dyDescent="0.25">
      <c r="A125" s="168" t="s">
        <v>96</v>
      </c>
      <c r="B125" s="49"/>
      <c r="C125" s="81"/>
      <c r="D125" s="49"/>
      <c r="E125" s="81"/>
      <c r="F125" s="49"/>
      <c r="G125" s="81"/>
      <c r="H125" s="49"/>
      <c r="I125" s="81"/>
    </row>
    <row r="126" spans="1:9" s="9" customFormat="1" ht="32.4" customHeight="1" x14ac:dyDescent="0.25">
      <c r="A126" s="168" t="s">
        <v>93</v>
      </c>
      <c r="B126" s="49"/>
      <c r="C126" s="81"/>
      <c r="D126" s="49"/>
      <c r="E126" s="81"/>
      <c r="F126" s="49"/>
      <c r="G126" s="81"/>
      <c r="H126" s="49"/>
      <c r="I126" s="81"/>
    </row>
    <row r="127" spans="1:9" s="9" customFormat="1" ht="35.4" customHeight="1" x14ac:dyDescent="0.25">
      <c r="A127" s="18" t="s">
        <v>204</v>
      </c>
      <c r="B127" s="49"/>
      <c r="C127" s="81"/>
      <c r="D127" s="46"/>
      <c r="E127" s="81"/>
      <c r="F127" s="46"/>
      <c r="G127" s="81"/>
      <c r="H127" s="46"/>
      <c r="I127" s="81"/>
    </row>
    <row r="128" spans="1:9" s="9" customFormat="1" ht="35.4" customHeight="1" x14ac:dyDescent="0.25">
      <c r="A128" s="261" t="s">
        <v>185</v>
      </c>
      <c r="B128" s="49"/>
      <c r="C128" s="81"/>
      <c r="D128" s="46"/>
      <c r="E128" s="81"/>
      <c r="F128" s="46"/>
      <c r="G128" s="81"/>
      <c r="H128" s="46"/>
      <c r="I128" s="81"/>
    </row>
    <row r="129" spans="1:9" ht="37.200000000000003" customHeight="1" thickBot="1" x14ac:dyDescent="0.3">
      <c r="A129" s="284" t="s">
        <v>97</v>
      </c>
      <c r="B129" s="84"/>
      <c r="C129" s="81"/>
      <c r="D129" s="84"/>
      <c r="E129" s="81"/>
      <c r="F129" s="84"/>
      <c r="G129" s="81"/>
      <c r="H129" s="84"/>
      <c r="I129" s="81"/>
    </row>
    <row r="130" spans="1:9" s="9" customFormat="1" ht="29.4" customHeight="1" thickTop="1" x14ac:dyDescent="0.25">
      <c r="A130" s="285" t="s">
        <v>38</v>
      </c>
      <c r="B130" s="85">
        <f>SUM(B124:B129)</f>
        <v>0</v>
      </c>
      <c r="C130" s="81"/>
      <c r="D130" s="85">
        <f>SUM(D124:D129)</f>
        <v>0</v>
      </c>
      <c r="E130" s="81"/>
      <c r="F130" s="85">
        <f>SUM(F124:F129)</f>
        <v>0</v>
      </c>
      <c r="G130" s="81"/>
      <c r="H130" s="85">
        <f>SUM(H124:H129)</f>
        <v>0</v>
      </c>
      <c r="I130" s="81"/>
    </row>
    <row r="131" spans="1:9" s="9" customFormat="1" ht="29.4" customHeight="1" x14ac:dyDescent="0.25">
      <c r="A131" s="286" t="s">
        <v>37</v>
      </c>
      <c r="B131" s="49">
        <f>'Jälkilaskelma 2018'!B132</f>
        <v>0</v>
      </c>
      <c r="C131" s="81"/>
      <c r="D131" s="49">
        <f>'Jälkilaskelma 2018'!D132</f>
        <v>0</v>
      </c>
      <c r="E131" s="81"/>
      <c r="F131" s="49">
        <f>'Jälkilaskelma 2018'!F132</f>
        <v>0</v>
      </c>
      <c r="G131" s="81"/>
      <c r="H131" s="49">
        <f>'Jälkilaskelma 2018'!H132</f>
        <v>0</v>
      </c>
      <c r="I131" s="81"/>
    </row>
    <row r="132" spans="1:9" ht="29.4" customHeight="1" x14ac:dyDescent="0.25">
      <c r="A132" s="286" t="s">
        <v>40</v>
      </c>
      <c r="B132" s="85">
        <f>SUM(B130:B131)</f>
        <v>0</v>
      </c>
      <c r="C132" s="81"/>
      <c r="D132" s="85">
        <f>SUM(D130:D131)</f>
        <v>0</v>
      </c>
      <c r="E132" s="81"/>
      <c r="F132" s="85">
        <f>SUM(F130:F131)</f>
        <v>0</v>
      </c>
      <c r="G132" s="81"/>
      <c r="H132" s="85">
        <f>SUM(H130:H131)</f>
        <v>0</v>
      </c>
      <c r="I132" s="81"/>
    </row>
    <row r="133" spans="1:9" s="9" customFormat="1" ht="82.95" customHeight="1" x14ac:dyDescent="0.25">
      <c r="A133" s="111" t="s">
        <v>221</v>
      </c>
      <c r="B133" s="86"/>
      <c r="C133" s="87"/>
      <c r="D133" s="86"/>
      <c r="E133" s="87"/>
      <c r="F133" s="86"/>
      <c r="G133" s="87"/>
      <c r="H133" s="86"/>
      <c r="I133" s="87"/>
    </row>
    <row r="134" spans="1:9" s="9" customFormat="1" ht="38.4" customHeight="1" x14ac:dyDescent="0.25">
      <c r="A134" s="113" t="s">
        <v>94</v>
      </c>
      <c r="B134" s="49"/>
      <c r="C134" s="87"/>
      <c r="D134" s="49"/>
      <c r="E134" s="87"/>
      <c r="F134" s="49"/>
      <c r="G134" s="87"/>
      <c r="H134" s="49"/>
      <c r="I134" s="87"/>
    </row>
    <row r="135" spans="1:9" s="9" customFormat="1" ht="31.2" customHeight="1" thickBot="1" x14ac:dyDescent="0.3">
      <c r="A135" s="267" t="s">
        <v>95</v>
      </c>
      <c r="B135" s="268"/>
      <c r="C135" s="169"/>
      <c r="D135" s="268"/>
      <c r="E135" s="169"/>
      <c r="F135" s="268"/>
      <c r="G135" s="169"/>
      <c r="H135" s="268"/>
      <c r="I135" s="169"/>
    </row>
    <row r="136" spans="1:9" s="9" customFormat="1" ht="31.2" customHeight="1" thickTop="1" x14ac:dyDescent="0.25">
      <c r="A136" s="170" t="s">
        <v>42</v>
      </c>
      <c r="B136" s="171">
        <f>SUM(B134:B135)</f>
        <v>0</v>
      </c>
      <c r="C136" s="169"/>
      <c r="D136" s="171">
        <f>SUM(D134:D135)</f>
        <v>0</v>
      </c>
      <c r="E136" s="169"/>
      <c r="F136" s="171">
        <f>SUM(F134:F135)</f>
        <v>0</v>
      </c>
      <c r="G136" s="169"/>
      <c r="H136" s="171">
        <f>SUM(H134:H135)</f>
        <v>0</v>
      </c>
      <c r="I136" s="169"/>
    </row>
    <row r="137" spans="1:9" s="9" customFormat="1" ht="31.2" customHeight="1" x14ac:dyDescent="0.25">
      <c r="A137" s="269" t="s">
        <v>37</v>
      </c>
      <c r="B137" s="10">
        <f>'Jälkilaskelma 2018'!B138</f>
        <v>0</v>
      </c>
      <c r="C137" s="169"/>
      <c r="D137" s="10">
        <f>'Jälkilaskelma 2018'!D138</f>
        <v>0</v>
      </c>
      <c r="E137" s="169"/>
      <c r="F137" s="10">
        <f>'Jälkilaskelma 2018'!F138</f>
        <v>0</v>
      </c>
      <c r="G137" s="169"/>
      <c r="H137" s="10">
        <f>'Jälkilaskelma 2018'!H138</f>
        <v>0</v>
      </c>
      <c r="I137" s="169"/>
    </row>
    <row r="138" spans="1:9" s="9" customFormat="1" ht="31.2" customHeight="1" x14ac:dyDescent="0.25">
      <c r="A138" s="263" t="s">
        <v>43</v>
      </c>
      <c r="B138" s="171">
        <f>SUM(B136:B137)</f>
        <v>0</v>
      </c>
      <c r="C138" s="169"/>
      <c r="D138" s="171">
        <f>SUM(D136:D137)</f>
        <v>0</v>
      </c>
      <c r="E138" s="169"/>
      <c r="F138" s="171">
        <f>SUM(F136:F137)</f>
        <v>0</v>
      </c>
      <c r="G138" s="169"/>
      <c r="H138" s="171">
        <f>SUM(H136:H137)</f>
        <v>0</v>
      </c>
      <c r="I138" s="169"/>
    </row>
    <row r="139" spans="1:9" s="14" customFormat="1" ht="58.2" customHeight="1" x14ac:dyDescent="0.3">
      <c r="A139" s="183" t="s">
        <v>205</v>
      </c>
      <c r="B139" s="114"/>
      <c r="C139" s="115"/>
      <c r="D139" s="114"/>
      <c r="E139" s="115"/>
      <c r="F139" s="114"/>
      <c r="G139" s="115"/>
      <c r="H139" s="114"/>
      <c r="I139" s="115"/>
    </row>
    <row r="140" spans="1:9" s="14" customFormat="1" ht="43.2" customHeight="1" x14ac:dyDescent="0.25">
      <c r="A140" s="172" t="s">
        <v>198</v>
      </c>
      <c r="B140" s="40">
        <f>B105</f>
        <v>0</v>
      </c>
      <c r="C140" s="117"/>
      <c r="D140" s="40">
        <f>D105</f>
        <v>0</v>
      </c>
      <c r="E140" s="117"/>
      <c r="F140" s="40">
        <f>F105</f>
        <v>0</v>
      </c>
      <c r="G140" s="117"/>
      <c r="H140" s="40">
        <f>H105</f>
        <v>0</v>
      </c>
      <c r="I140" s="117"/>
    </row>
    <row r="141" spans="1:9" s="14" customFormat="1" ht="32.4" customHeight="1" x14ac:dyDescent="0.25">
      <c r="A141" s="172" t="s">
        <v>199</v>
      </c>
      <c r="B141" s="40">
        <f>B106</f>
        <v>0</v>
      </c>
      <c r="C141" s="117"/>
      <c r="D141" s="40">
        <f>D106</f>
        <v>0</v>
      </c>
      <c r="E141" s="117"/>
      <c r="F141" s="40">
        <f>F106</f>
        <v>0</v>
      </c>
      <c r="G141" s="117"/>
      <c r="H141" s="40">
        <f>H106</f>
        <v>0</v>
      </c>
      <c r="I141" s="117"/>
    </row>
    <row r="142" spans="1:9" s="14" customFormat="1" ht="38.4" customHeight="1" x14ac:dyDescent="0.25">
      <c r="A142" s="173" t="s">
        <v>206</v>
      </c>
      <c r="B142" s="40">
        <f>B108</f>
        <v>0</v>
      </c>
      <c r="C142" s="117"/>
      <c r="D142" s="40">
        <f>D108</f>
        <v>0</v>
      </c>
      <c r="E142" s="117"/>
      <c r="F142" s="40">
        <f>F108</f>
        <v>0</v>
      </c>
      <c r="G142" s="117"/>
      <c r="H142" s="40">
        <f>H108</f>
        <v>0</v>
      </c>
      <c r="I142" s="117"/>
    </row>
    <row r="143" spans="1:9" s="7" customFormat="1" ht="40.200000000000003" customHeight="1" x14ac:dyDescent="0.25">
      <c r="A143" s="173" t="s">
        <v>207</v>
      </c>
      <c r="B143" s="40">
        <f>B109</f>
        <v>0</v>
      </c>
      <c r="C143" s="117"/>
      <c r="D143" s="40">
        <f>D109</f>
        <v>0</v>
      </c>
      <c r="E143" s="117"/>
      <c r="F143" s="40">
        <f>F109</f>
        <v>0</v>
      </c>
      <c r="G143" s="117"/>
      <c r="H143" s="40">
        <f>H109</f>
        <v>0</v>
      </c>
      <c r="I143" s="117"/>
    </row>
    <row r="144" spans="1:9" s="14" customFormat="1" ht="31.2" customHeight="1" x14ac:dyDescent="0.25">
      <c r="A144" s="173" t="s">
        <v>39</v>
      </c>
      <c r="B144" s="40">
        <f>B122</f>
        <v>0</v>
      </c>
      <c r="C144" s="117"/>
      <c r="D144" s="40">
        <f>D122</f>
        <v>0</v>
      </c>
      <c r="E144" s="117"/>
      <c r="F144" s="40">
        <f>F122</f>
        <v>0</v>
      </c>
      <c r="G144" s="117"/>
      <c r="H144" s="40">
        <f>H122</f>
        <v>0</v>
      </c>
      <c r="I144" s="117"/>
    </row>
    <row r="145" spans="1:9" s="14" customFormat="1" ht="31.2" customHeight="1" x14ac:dyDescent="0.25">
      <c r="A145" s="173" t="s">
        <v>40</v>
      </c>
      <c r="B145" s="40">
        <f>B132</f>
        <v>0</v>
      </c>
      <c r="C145" s="117"/>
      <c r="D145" s="40">
        <f>D132</f>
        <v>0</v>
      </c>
      <c r="E145" s="117"/>
      <c r="F145" s="40">
        <f>F132</f>
        <v>0</v>
      </c>
      <c r="G145" s="117"/>
      <c r="H145" s="40">
        <f>H132</f>
        <v>0</v>
      </c>
      <c r="I145" s="117"/>
    </row>
    <row r="146" spans="1:9" s="14" customFormat="1" ht="34.200000000000003" customHeight="1" thickBot="1" x14ac:dyDescent="0.3">
      <c r="A146" s="162" t="s">
        <v>208</v>
      </c>
      <c r="B146" s="70">
        <f>B138</f>
        <v>0</v>
      </c>
      <c r="C146" s="117"/>
      <c r="D146" s="70">
        <f>D138</f>
        <v>0</v>
      </c>
      <c r="E146" s="117"/>
      <c r="F146" s="70">
        <f>F138</f>
        <v>0</v>
      </c>
      <c r="G146" s="117"/>
      <c r="H146" s="70">
        <f>H138</f>
        <v>0</v>
      </c>
      <c r="I146" s="117"/>
    </row>
    <row r="147" spans="1:9" s="14" customFormat="1" ht="32.4" customHeight="1" thickTop="1" x14ac:dyDescent="0.25">
      <c r="A147" s="369" t="s">
        <v>371</v>
      </c>
      <c r="B147" s="174">
        <f>SUM(B140:B146)</f>
        <v>0</v>
      </c>
      <c r="C147" s="118"/>
      <c r="D147" s="174">
        <f>SUM(D140:D146)</f>
        <v>0</v>
      </c>
      <c r="E147" s="118"/>
      <c r="F147" s="174">
        <f>SUM(F140:F146)</f>
        <v>0</v>
      </c>
      <c r="G147" s="118"/>
      <c r="H147" s="174">
        <f>SUM(H140:H146)</f>
        <v>0</v>
      </c>
      <c r="I147" s="118"/>
    </row>
    <row r="148" spans="1:9" s="14" customFormat="1" ht="61.2" customHeight="1" x14ac:dyDescent="0.3">
      <c r="A148" s="370" t="s">
        <v>370</v>
      </c>
      <c r="B148"/>
      <c r="C148" s="118"/>
      <c r="D148" s="222"/>
      <c r="E148" s="118"/>
      <c r="F148" s="116"/>
    </row>
    <row r="149" spans="1:9" s="14" customFormat="1" ht="25.2" customHeight="1" x14ac:dyDescent="0.25">
      <c r="A149" s="156" t="s">
        <v>209</v>
      </c>
      <c r="B149" s="219"/>
      <c r="C149" s="117"/>
      <c r="D149" s="119"/>
      <c r="E149" s="120"/>
      <c r="F149" s="116"/>
    </row>
    <row r="150" spans="1:9" s="14" customFormat="1" ht="25.2" customHeight="1" x14ac:dyDescent="0.25">
      <c r="A150" s="217" t="s">
        <v>270</v>
      </c>
      <c r="B150" s="219"/>
      <c r="C150" s="117"/>
      <c r="D150" s="119"/>
      <c r="E150" s="120"/>
      <c r="F150" s="116"/>
    </row>
    <row r="151" spans="1:9" s="14" customFormat="1" ht="25.2" customHeight="1" x14ac:dyDescent="0.25">
      <c r="A151" s="218" t="s">
        <v>271</v>
      </c>
      <c r="B151" s="219"/>
      <c r="C151" s="117"/>
      <c r="D151" s="119"/>
      <c r="E151" s="120"/>
      <c r="F151" s="116"/>
    </row>
    <row r="152" spans="1:9" s="14" customFormat="1" ht="40.200000000000003" customHeight="1" thickBot="1" x14ac:dyDescent="0.35">
      <c r="A152" s="179" t="s">
        <v>210</v>
      </c>
      <c r="B152" s="220">
        <f>B149-(SUM(B150:B151))</f>
        <v>0</v>
      </c>
      <c r="C152" s="120"/>
      <c r="D152" s="121"/>
      <c r="E152" s="120"/>
      <c r="F152" s="116"/>
      <c r="G152"/>
    </row>
    <row r="153" spans="1:9" s="7" customFormat="1" ht="56.4" customHeight="1" thickTop="1" thickBot="1" x14ac:dyDescent="0.3">
      <c r="A153" s="122" t="s">
        <v>211</v>
      </c>
      <c r="B153" s="178">
        <f>ROUNDDOWN(B147-B152,2)</f>
        <v>0</v>
      </c>
      <c r="C153" s="123" t="str">
        <f>IF((B153)=0,"",IF((B153)&lt;&gt;0,"Kokonaisjäämän ja taseen rahoitusaseman lukujen on täsmättävä toisiinsa. Jos luvut eivät täsmää, on jälkilaskelman luvut tarkistettava. Huom! Tarkistuslaskelmat auttavat tarkistamisessa."))</f>
        <v/>
      </c>
      <c r="D153" s="121"/>
      <c r="E153" s="120"/>
      <c r="F153" s="2"/>
    </row>
    <row r="154" spans="1:9" s="14" customFormat="1" ht="25.2" customHeight="1" thickTop="1" x14ac:dyDescent="0.25">
      <c r="A154" s="156" t="s">
        <v>212</v>
      </c>
      <c r="B154" s="219">
        <f>'Jälkilaskelma 2018'!B149</f>
        <v>0</v>
      </c>
      <c r="C154" s="124"/>
      <c r="D154" s="119"/>
      <c r="E154" s="120"/>
      <c r="F154" s="116"/>
    </row>
    <row r="155" spans="1:9" s="14" customFormat="1" ht="25.2" customHeight="1" x14ac:dyDescent="0.25">
      <c r="A155" s="156" t="s">
        <v>213</v>
      </c>
      <c r="B155" s="219">
        <f>'Jälkilaskelma 2018'!B150</f>
        <v>0</v>
      </c>
      <c r="C155" s="114"/>
      <c r="D155" s="119"/>
      <c r="E155" s="120"/>
      <c r="F155" s="116"/>
    </row>
    <row r="156" spans="1:9" s="14" customFormat="1" ht="25.2" customHeight="1" thickBot="1" x14ac:dyDescent="0.3">
      <c r="A156" s="156" t="s">
        <v>214</v>
      </c>
      <c r="B156" s="219">
        <f>'Jälkilaskelma 2018'!B151</f>
        <v>0</v>
      </c>
      <c r="C156" s="114"/>
      <c r="D156" s="119"/>
      <c r="E156" s="120"/>
      <c r="F156" s="116"/>
    </row>
    <row r="157" spans="1:9" s="14" customFormat="1" ht="46.2" customHeight="1" thickTop="1" x14ac:dyDescent="0.3">
      <c r="A157" s="180" t="s">
        <v>215</v>
      </c>
      <c r="B157" s="221">
        <f>B154-(SUM(B155:B156))</f>
        <v>0</v>
      </c>
      <c r="C157" s="175"/>
      <c r="D157" s="176"/>
      <c r="E157" s="177"/>
      <c r="F157" s="116"/>
    </row>
    <row r="158" spans="1:9" s="128" customFormat="1" ht="61.95" customHeight="1" x14ac:dyDescent="0.3">
      <c r="A158" s="223" t="s">
        <v>223</v>
      </c>
      <c r="B158" s="120"/>
      <c r="C158" s="125"/>
      <c r="D158" s="119"/>
      <c r="E158" s="126"/>
      <c r="F158" s="127"/>
    </row>
    <row r="159" spans="1:9" s="128" customFormat="1" ht="36" customHeight="1" x14ac:dyDescent="0.25">
      <c r="A159" s="184" t="s">
        <v>224</v>
      </c>
      <c r="B159" s="181"/>
      <c r="C159" s="119"/>
      <c r="D159" s="355"/>
      <c r="E159" s="126"/>
      <c r="F159" s="355"/>
      <c r="H159" s="355"/>
    </row>
    <row r="160" spans="1:9" ht="25.2" customHeight="1" x14ac:dyDescent="0.25">
      <c r="A160" s="213" t="s">
        <v>225</v>
      </c>
      <c r="B160" s="89"/>
      <c r="C160" s="88"/>
      <c r="D160" s="356"/>
      <c r="F160" s="356"/>
      <c r="H160" s="356"/>
    </row>
    <row r="161" spans="1:8" ht="25.2" customHeight="1" x14ac:dyDescent="0.25">
      <c r="A161" s="206" t="s">
        <v>226</v>
      </c>
      <c r="B161" s="89"/>
      <c r="C161" s="88"/>
      <c r="D161" s="356"/>
      <c r="F161" s="356"/>
      <c r="H161" s="356"/>
    </row>
    <row r="162" spans="1:8" ht="25.2" customHeight="1" x14ac:dyDescent="0.25">
      <c r="A162" s="213" t="s">
        <v>227</v>
      </c>
      <c r="B162" s="89"/>
      <c r="C162" s="88"/>
      <c r="D162" s="356"/>
      <c r="F162" s="356"/>
      <c r="H162" s="356"/>
    </row>
    <row r="163" spans="1:8" ht="25.2" customHeight="1" x14ac:dyDescent="0.25">
      <c r="A163" s="213" t="s">
        <v>228</v>
      </c>
      <c r="B163" s="89"/>
      <c r="C163" s="88"/>
      <c r="D163" s="356"/>
      <c r="F163" s="356"/>
      <c r="H163" s="356"/>
    </row>
    <row r="164" spans="1:8" ht="25.2" customHeight="1" x14ac:dyDescent="0.25">
      <c r="A164" s="215" t="s">
        <v>369</v>
      </c>
      <c r="B164" s="90"/>
      <c r="C164" s="88"/>
      <c r="D164" s="140"/>
      <c r="F164" s="140"/>
      <c r="H164" s="140"/>
    </row>
    <row r="165" spans="1:8" ht="25.2" customHeight="1" x14ac:dyDescent="0.25">
      <c r="A165" s="216" t="s">
        <v>229</v>
      </c>
      <c r="B165" s="91">
        <f>SUM(B160:B164)</f>
        <v>0</v>
      </c>
      <c r="C165" s="88"/>
      <c r="D165" s="357">
        <f>SUM(D160:D164)</f>
        <v>0</v>
      </c>
      <c r="F165" s="357">
        <f>SUM(F160:F164)</f>
        <v>0</v>
      </c>
      <c r="H165" s="357">
        <f>SUM(H160:H164)</f>
        <v>0</v>
      </c>
    </row>
    <row r="166" spans="1:8" ht="25.2" customHeight="1" x14ac:dyDescent="0.25">
      <c r="A166" s="206" t="s">
        <v>230</v>
      </c>
      <c r="B166" s="92">
        <f>B18+B19+B20+B21+B66+B82+B114+B124+B48</f>
        <v>0</v>
      </c>
      <c r="C166" s="88"/>
      <c r="D166" s="358">
        <f>D18+D19+D20+D21+D66+D82+D114+D124+D48</f>
        <v>0</v>
      </c>
      <c r="F166" s="358">
        <f>F18+F19+F20+F21+F66+F82+F114+F124+F48</f>
        <v>0</v>
      </c>
      <c r="H166" s="358">
        <f>H18+H19+H20+H21+H66+H82+H114+H124+H48</f>
        <v>0</v>
      </c>
    </row>
    <row r="167" spans="1:8" s="430" customFormat="1" ht="25.2" customHeight="1" x14ac:dyDescent="0.25">
      <c r="A167" s="206" t="s">
        <v>231</v>
      </c>
      <c r="B167" s="93">
        <f>-(B46-B41-B43-B24+B68+B72+B74+B86+B88-B115-B125+B71+B51+B54+B55+B57-B44-B102)</f>
        <v>0</v>
      </c>
      <c r="C167" s="88"/>
      <c r="D167" s="93">
        <f>-(D46-D41-D43-D24+D68+D72+D74+D86+D88-D115-D125+D71+D51+D54+D55+D57-D44-D102)</f>
        <v>0</v>
      </c>
      <c r="E167" s="36"/>
      <c r="F167" s="93">
        <f>-(F46-F41-F43-F24+F68+F72+F74+F86+F88-F115-F125+F71+F51+F54+F55+F57-F44-F102)</f>
        <v>0</v>
      </c>
      <c r="H167" s="93">
        <f>-(H46-H41-H43-H24+H68+H72+H74+H86+H88-H115-H125+H71+H51+H54+H55+H57-H44-H102)</f>
        <v>0</v>
      </c>
    </row>
    <row r="168" spans="1:8" ht="25.2" customHeight="1" x14ac:dyDescent="0.25">
      <c r="A168" s="213" t="s">
        <v>227</v>
      </c>
      <c r="B168" s="92">
        <f>B162</f>
        <v>0</v>
      </c>
      <c r="C168" s="88"/>
      <c r="D168" s="358">
        <f>D162</f>
        <v>0</v>
      </c>
      <c r="F168" s="358">
        <f>F162</f>
        <v>0</v>
      </c>
      <c r="H168" s="358">
        <f>H162</f>
        <v>0</v>
      </c>
    </row>
    <row r="169" spans="1:8" ht="25.2" customHeight="1" x14ac:dyDescent="0.25">
      <c r="A169" s="213" t="s">
        <v>228</v>
      </c>
      <c r="B169" s="92">
        <f>B163</f>
        <v>0</v>
      </c>
      <c r="C169" s="88"/>
      <c r="D169" s="358">
        <f>D163</f>
        <v>0</v>
      </c>
      <c r="F169" s="358">
        <f>F163</f>
        <v>0</v>
      </c>
      <c r="H169" s="358">
        <f>H163</f>
        <v>0</v>
      </c>
    </row>
    <row r="170" spans="1:8" ht="25.2" customHeight="1" x14ac:dyDescent="0.25">
      <c r="A170" s="215" t="s">
        <v>369</v>
      </c>
      <c r="B170" s="101">
        <f>-B44</f>
        <v>0</v>
      </c>
      <c r="C170" s="88"/>
      <c r="D170" s="359">
        <f>-D44</f>
        <v>0</v>
      </c>
      <c r="F170" s="359">
        <f>-F44</f>
        <v>0</v>
      </c>
      <c r="H170" s="359">
        <f>-H44</f>
        <v>0</v>
      </c>
    </row>
    <row r="171" spans="1:8" ht="25.2" customHeight="1" x14ac:dyDescent="0.25">
      <c r="A171" s="216" t="s">
        <v>232</v>
      </c>
      <c r="B171" s="91">
        <f>SUM(B166:B170)</f>
        <v>0</v>
      </c>
      <c r="C171" s="88"/>
      <c r="D171" s="357">
        <f>SUM(D166:D170)</f>
        <v>0</v>
      </c>
      <c r="F171" s="357">
        <f>SUM(F166:F170)</f>
        <v>0</v>
      </c>
      <c r="H171" s="357">
        <f>SUM(H166:H170)</f>
        <v>0</v>
      </c>
    </row>
    <row r="172" spans="1:8" ht="25.2" customHeight="1" x14ac:dyDescent="0.25">
      <c r="A172" s="206" t="s">
        <v>233</v>
      </c>
      <c r="B172" s="95">
        <f>ROUNDDOWN(B165-B171,2)</f>
        <v>0</v>
      </c>
      <c r="C172" s="96" t="str">
        <f>IF((B172)=0,"",IF((B172)&lt;&gt;0,"Tilikauden tuloksen ja jälkilaskelman tuloksen on täsmättävä toisiinsa. Tarkista laskelman luvut!"))</f>
        <v/>
      </c>
      <c r="D172" s="360">
        <f>ROUNDDOWN(D165-D171,2)</f>
        <v>0</v>
      </c>
      <c r="F172" s="360">
        <f>ROUNDDOWN(F165-F171,2)</f>
        <v>0</v>
      </c>
      <c r="H172" s="360">
        <f>ROUNDDOWN(H165-H171,2)</f>
        <v>0</v>
      </c>
    </row>
    <row r="173" spans="1:8" ht="25.2" customHeight="1" x14ac:dyDescent="0.25">
      <c r="A173" s="184" t="s">
        <v>234</v>
      </c>
      <c r="B173" s="181"/>
      <c r="C173" s="88"/>
      <c r="D173" s="355"/>
      <c r="F173" s="355"/>
      <c r="H173" s="355"/>
    </row>
    <row r="174" spans="1:8" ht="25.2" customHeight="1" x14ac:dyDescent="0.25">
      <c r="A174" s="213" t="s">
        <v>235</v>
      </c>
      <c r="B174" s="89"/>
      <c r="C174" s="88"/>
      <c r="D174" s="356"/>
      <c r="F174" s="356"/>
      <c r="H174" s="356"/>
    </row>
    <row r="175" spans="1:8" ht="25.2" customHeight="1" x14ac:dyDescent="0.25">
      <c r="A175" s="206" t="s">
        <v>236</v>
      </c>
      <c r="B175" s="94">
        <f>-B162</f>
        <v>0</v>
      </c>
      <c r="C175" s="88"/>
      <c r="D175" s="359">
        <f>-D162</f>
        <v>0</v>
      </c>
      <c r="F175" s="359">
        <f>-F162</f>
        <v>0</v>
      </c>
      <c r="H175" s="359">
        <f>-H162</f>
        <v>0</v>
      </c>
    </row>
    <row r="176" spans="1:8" ht="25.2" customHeight="1" x14ac:dyDescent="0.25">
      <c r="A176" s="206" t="s">
        <v>237</v>
      </c>
      <c r="B176" s="95">
        <f>SUM(B174:B175)</f>
        <v>0</v>
      </c>
      <c r="C176" s="88"/>
      <c r="D176" s="360">
        <f>SUM(D174:D175)</f>
        <v>0</v>
      </c>
      <c r="F176" s="360">
        <f>SUM(F174:F175)</f>
        <v>0</v>
      </c>
      <c r="H176" s="360">
        <f>SUM(H174:H175)</f>
        <v>0</v>
      </c>
    </row>
    <row r="177" spans="1:8" ht="25.2" customHeight="1" x14ac:dyDescent="0.25">
      <c r="A177" s="213" t="s">
        <v>238</v>
      </c>
      <c r="B177" s="97">
        <f>'Jälkilaskelma 2018'!B174</f>
        <v>0</v>
      </c>
      <c r="C177" s="88"/>
      <c r="D177" s="361">
        <f>'Jälkilaskelma 2018'!D174</f>
        <v>0</v>
      </c>
      <c r="F177" s="361">
        <f>'Jälkilaskelma 2018'!F174</f>
        <v>0</v>
      </c>
      <c r="H177" s="361">
        <f>'Jälkilaskelma 2018'!H174</f>
        <v>0</v>
      </c>
    </row>
    <row r="178" spans="1:8" ht="25.2" customHeight="1" x14ac:dyDescent="0.25">
      <c r="A178" s="214" t="s">
        <v>239</v>
      </c>
      <c r="B178" s="91">
        <f>B176-B177</f>
        <v>0</v>
      </c>
      <c r="C178" s="88"/>
      <c r="D178" s="357">
        <f>D176-D177</f>
        <v>0</v>
      </c>
      <c r="F178" s="357">
        <f>F176-F177</f>
        <v>0</v>
      </c>
      <c r="H178" s="357">
        <f>H176-H177</f>
        <v>0</v>
      </c>
    </row>
    <row r="179" spans="1:8" s="430" customFormat="1" ht="25.2" customHeight="1" x14ac:dyDescent="0.25">
      <c r="A179" s="205" t="s">
        <v>240</v>
      </c>
      <c r="B179" s="92">
        <f>-B97+B41+B87</f>
        <v>0</v>
      </c>
      <c r="C179" s="88"/>
      <c r="D179" s="92">
        <f>-D97+D41+D87</f>
        <v>0</v>
      </c>
      <c r="E179" s="36"/>
      <c r="F179" s="92">
        <f>-F97+F41+F87</f>
        <v>0</v>
      </c>
      <c r="H179" s="92">
        <f>-H97+H41+H87</f>
        <v>0</v>
      </c>
    </row>
    <row r="180" spans="1:8" ht="25.2" customHeight="1" x14ac:dyDescent="0.25">
      <c r="A180" s="205" t="s">
        <v>241</v>
      </c>
      <c r="B180" s="92">
        <f>B117</f>
        <v>0</v>
      </c>
      <c r="C180" s="88"/>
      <c r="D180" s="358">
        <f>D117</f>
        <v>0</v>
      </c>
      <c r="F180" s="358">
        <f>F117</f>
        <v>0</v>
      </c>
      <c r="H180" s="358">
        <f>H117</f>
        <v>0</v>
      </c>
    </row>
    <row r="181" spans="1:8" ht="25.2" customHeight="1" x14ac:dyDescent="0.25">
      <c r="A181" s="205" t="s">
        <v>242</v>
      </c>
      <c r="B181" s="92">
        <f>B127</f>
        <v>0</v>
      </c>
      <c r="C181" s="88"/>
      <c r="D181" s="358">
        <f>D127</f>
        <v>0</v>
      </c>
      <c r="E181" s="98"/>
      <c r="F181" s="358">
        <f>F127</f>
        <v>0</v>
      </c>
      <c r="H181" s="358">
        <f>H127</f>
        <v>0</v>
      </c>
    </row>
    <row r="182" spans="1:8" ht="25.2" customHeight="1" x14ac:dyDescent="0.25">
      <c r="A182" s="206" t="s">
        <v>237</v>
      </c>
      <c r="B182" s="99">
        <f>B179-B181-B180</f>
        <v>0</v>
      </c>
      <c r="C182" s="88"/>
      <c r="D182" s="362">
        <f>D179-D181-D180</f>
        <v>0</v>
      </c>
      <c r="F182" s="362">
        <f>F179-F181-F180</f>
        <v>0</v>
      </c>
      <c r="H182" s="362">
        <f>H179-H181-H180</f>
        <v>0</v>
      </c>
    </row>
    <row r="183" spans="1:8" ht="25.2" customHeight="1" x14ac:dyDescent="0.25">
      <c r="A183" s="206" t="s">
        <v>233</v>
      </c>
      <c r="B183" s="92">
        <f>ROUNDDOWN(IF(B178&gt;0,B178-B182,-B178+B182),2)</f>
        <v>0</v>
      </c>
      <c r="C183" s="100" t="str">
        <f>IF((B183)=0,"",IF((B183)&lt;&gt;0,"Laskelman investonnit on täsmättävä kahden tilikauden välillä tapahtuneeseen muutokseen!"))</f>
        <v/>
      </c>
      <c r="D183" s="360">
        <f>ROUNDDOWN(IF(D182&gt;0,D178-D182,-D178-D182),2)</f>
        <v>0</v>
      </c>
      <c r="F183" s="360">
        <f>ROUNDDOWN(IF(F182&gt;0,F178-F182,-F178-F182),2)</f>
        <v>0</v>
      </c>
      <c r="H183" s="360">
        <f>ROUNDDOWN(IF(H182&gt;0,H178-H182,-H178-H182),2)</f>
        <v>0</v>
      </c>
    </row>
    <row r="184" spans="1:8" ht="25.2" customHeight="1" x14ac:dyDescent="0.25">
      <c r="A184" s="185" t="s">
        <v>243</v>
      </c>
      <c r="B184" s="186"/>
      <c r="C184" s="88"/>
      <c r="D184" s="363"/>
      <c r="F184" s="363"/>
      <c r="H184" s="363"/>
    </row>
    <row r="185" spans="1:8" ht="25.2" customHeight="1" x14ac:dyDescent="0.25">
      <c r="A185" s="205" t="s">
        <v>244</v>
      </c>
      <c r="B185" s="89"/>
      <c r="C185" s="88"/>
      <c r="D185" s="356"/>
      <c r="F185" s="356"/>
      <c r="H185" s="356"/>
    </row>
    <row r="186" spans="1:8" ht="25.2" customHeight="1" x14ac:dyDescent="0.25">
      <c r="A186" s="206" t="s">
        <v>245</v>
      </c>
      <c r="B186" s="97"/>
      <c r="C186" s="88"/>
      <c r="D186" s="361"/>
      <c r="F186" s="361"/>
      <c r="H186" s="361"/>
    </row>
    <row r="187" spans="1:8" ht="25.2" customHeight="1" x14ac:dyDescent="0.25">
      <c r="A187" s="206" t="s">
        <v>237</v>
      </c>
      <c r="B187" s="95">
        <f>SUM(B185:B186)</f>
        <v>0</v>
      </c>
      <c r="C187" s="88"/>
      <c r="D187" s="360">
        <f>SUM(D185:D186)</f>
        <v>0</v>
      </c>
      <c r="F187" s="360">
        <f>SUM(F185:F186)</f>
        <v>0</v>
      </c>
      <c r="H187" s="360">
        <f>SUM(H185:H186)</f>
        <v>0</v>
      </c>
    </row>
    <row r="188" spans="1:8" ht="25.2" customHeight="1" x14ac:dyDescent="0.25">
      <c r="A188" s="205" t="s">
        <v>246</v>
      </c>
      <c r="B188" s="89">
        <f>'Jälkilaskelma 2018'!B185</f>
        <v>0</v>
      </c>
      <c r="C188" s="88"/>
      <c r="D188" s="356">
        <f>'Jälkilaskelma 2018'!D185</f>
        <v>0</v>
      </c>
      <c r="F188" s="356">
        <f>'Jälkilaskelma 2018'!F185</f>
        <v>0</v>
      </c>
      <c r="H188" s="356">
        <f>'Jälkilaskelma 2018'!H185</f>
        <v>0</v>
      </c>
    </row>
    <row r="189" spans="1:8" ht="25.2" customHeight="1" x14ac:dyDescent="0.25">
      <c r="A189" s="205" t="s">
        <v>247</v>
      </c>
      <c r="B189" s="97">
        <f>'Jälkilaskelma 2018'!B186</f>
        <v>0</v>
      </c>
      <c r="C189" s="88"/>
      <c r="D189" s="361">
        <f>'Jälkilaskelma 2018'!D186</f>
        <v>0</v>
      </c>
      <c r="F189" s="361">
        <f>'Jälkilaskelma 2018'!F186</f>
        <v>0</v>
      </c>
      <c r="H189" s="361">
        <f>'Jälkilaskelma 2018'!H186</f>
        <v>0</v>
      </c>
    </row>
    <row r="190" spans="1:8" ht="25.2" customHeight="1" x14ac:dyDescent="0.25">
      <c r="A190" s="206" t="s">
        <v>237</v>
      </c>
      <c r="B190" s="101">
        <f>SUM(B188:B189)</f>
        <v>0</v>
      </c>
      <c r="C190" s="88"/>
      <c r="D190" s="364">
        <f>SUM(D188:D189)</f>
        <v>0</v>
      </c>
      <c r="F190" s="364">
        <f>SUM(F188:F189)</f>
        <v>0</v>
      </c>
      <c r="H190" s="364">
        <f>SUM(H188:H189)</f>
        <v>0</v>
      </c>
    </row>
    <row r="191" spans="1:8" ht="25.2" customHeight="1" x14ac:dyDescent="0.25">
      <c r="A191" s="130" t="s">
        <v>248</v>
      </c>
      <c r="B191" s="91">
        <f>B187-B190</f>
        <v>0</v>
      </c>
      <c r="C191" s="88"/>
      <c r="D191" s="357">
        <f>D187-D190</f>
        <v>0</v>
      </c>
      <c r="F191" s="357">
        <f>F187-F190</f>
        <v>0</v>
      </c>
      <c r="H191" s="357">
        <f>H187-H190</f>
        <v>0</v>
      </c>
    </row>
    <row r="192" spans="1:8" ht="25.2" customHeight="1" x14ac:dyDescent="0.25">
      <c r="A192" s="205" t="s">
        <v>249</v>
      </c>
      <c r="B192" s="92">
        <f>B99+B23-B43-B52-B53-B69-B70</f>
        <v>0</v>
      </c>
      <c r="C192" s="88"/>
      <c r="D192" s="358">
        <f>D99+D23-D43-D52-D53-D69-D70</f>
        <v>0</v>
      </c>
      <c r="F192" s="358">
        <f>F99+F23-F43-F52-F53-F69-F70</f>
        <v>0</v>
      </c>
      <c r="H192" s="358">
        <f>H99+H23-H43-H52-H53-H69-H70</f>
        <v>0</v>
      </c>
    </row>
    <row r="193" spans="1:8" ht="25.2" customHeight="1" x14ac:dyDescent="0.25">
      <c r="A193" s="205" t="s">
        <v>250</v>
      </c>
      <c r="B193" s="92">
        <f>B116</f>
        <v>0</v>
      </c>
      <c r="C193" s="88"/>
      <c r="D193" s="358">
        <f>D116</f>
        <v>0</v>
      </c>
      <c r="F193" s="358">
        <f>F116</f>
        <v>0</v>
      </c>
      <c r="H193" s="358">
        <f>H116</f>
        <v>0</v>
      </c>
    </row>
    <row r="194" spans="1:8" ht="25.2" customHeight="1" x14ac:dyDescent="0.25">
      <c r="A194" s="205" t="s">
        <v>251</v>
      </c>
      <c r="B194" s="101">
        <f>B126</f>
        <v>0</v>
      </c>
      <c r="C194" s="88"/>
      <c r="D194" s="364">
        <f>D126</f>
        <v>0</v>
      </c>
      <c r="F194" s="364">
        <f>F126</f>
        <v>0</v>
      </c>
      <c r="H194" s="364">
        <f>H126</f>
        <v>0</v>
      </c>
    </row>
    <row r="195" spans="1:8" ht="25.2" customHeight="1" x14ac:dyDescent="0.25">
      <c r="A195" s="206" t="s">
        <v>237</v>
      </c>
      <c r="B195" s="95">
        <f>SUM(B192:B194)</f>
        <v>0</v>
      </c>
      <c r="C195" s="88"/>
      <c r="D195" s="360">
        <f>SUM(D192:D194)</f>
        <v>0</v>
      </c>
      <c r="F195" s="360">
        <f>SUM(F192:F194)</f>
        <v>0</v>
      </c>
      <c r="H195" s="360">
        <f>SUM(H192:H194)</f>
        <v>0</v>
      </c>
    </row>
    <row r="196" spans="1:8" ht="25.2" customHeight="1" x14ac:dyDescent="0.25">
      <c r="A196" s="206" t="s">
        <v>233</v>
      </c>
      <c r="B196" s="92">
        <f>ROUNDDOWN(IF(B191&gt;0,B191-B195,-B191+B195),2)</f>
        <v>0</v>
      </c>
      <c r="C196" s="100" t="str">
        <f>IF((B196)=0,"",IF((B196)&lt;&gt;0,"Lainojen lyhennykset ja nostot on täsmättävä kahden tilikauden välillä tapahtuneeseen lainojen muutokseen!"))</f>
        <v/>
      </c>
      <c r="D196" s="358">
        <f>ROUNDDOWN(IF(D191&gt;0,D191-D195,-D191+D195),2)</f>
        <v>0</v>
      </c>
      <c r="F196" s="358">
        <f>ROUNDDOWN(IF(F191&gt;0,F191-F195,-F191+F195),2)</f>
        <v>0</v>
      </c>
      <c r="H196" s="358">
        <f>ROUNDDOWN(IF(H191&gt;0,H191-H195,-H191+H195),2)</f>
        <v>0</v>
      </c>
    </row>
    <row r="197" spans="1:8" ht="25.2" customHeight="1" x14ac:dyDescent="0.25">
      <c r="A197" s="187" t="s">
        <v>252</v>
      </c>
      <c r="B197" s="188"/>
      <c r="C197" s="88"/>
      <c r="D197" s="365"/>
      <c r="F197" s="365"/>
      <c r="H197" s="365"/>
    </row>
    <row r="198" spans="1:8" ht="25.2" customHeight="1" x14ac:dyDescent="0.25">
      <c r="A198" s="207" t="s">
        <v>253</v>
      </c>
      <c r="B198" s="89"/>
      <c r="C198" s="88"/>
      <c r="D198" s="356"/>
      <c r="F198" s="356"/>
      <c r="H198" s="356"/>
    </row>
    <row r="199" spans="1:8" ht="25.2" customHeight="1" x14ac:dyDescent="0.25">
      <c r="A199" s="207" t="s">
        <v>254</v>
      </c>
      <c r="B199" s="97">
        <f>'Jälkilaskelma 2018'!B198</f>
        <v>0</v>
      </c>
      <c r="C199" s="88"/>
      <c r="D199" s="361">
        <f>'Jälkilaskelma 2018'!D198</f>
        <v>0</v>
      </c>
      <c r="F199" s="361">
        <f>'Jälkilaskelma 2018'!F198</f>
        <v>0</v>
      </c>
      <c r="H199" s="361">
        <f>'Jälkilaskelma 2018'!H198</f>
        <v>0</v>
      </c>
    </row>
    <row r="200" spans="1:8" ht="25.2" customHeight="1" x14ac:dyDescent="0.25">
      <c r="A200" s="129" t="s">
        <v>255</v>
      </c>
      <c r="B200" s="91">
        <f>B198-B199</f>
        <v>0</v>
      </c>
      <c r="C200" s="88"/>
      <c r="D200" s="357">
        <f>D198-D199</f>
        <v>0</v>
      </c>
      <c r="F200" s="357">
        <f>F198-F199</f>
        <v>0</v>
      </c>
      <c r="H200" s="357">
        <f>H198-H199</f>
        <v>0</v>
      </c>
    </row>
    <row r="201" spans="1:8" ht="25.2" customHeight="1" x14ac:dyDescent="0.25">
      <c r="A201" s="208" t="s">
        <v>256</v>
      </c>
      <c r="B201" s="89">
        <f>B98</f>
        <v>0</v>
      </c>
      <c r="C201" s="88"/>
      <c r="D201" s="356">
        <f>D98</f>
        <v>0</v>
      </c>
      <c r="F201" s="356">
        <f>F98</f>
        <v>0</v>
      </c>
      <c r="H201" s="356">
        <f>H98</f>
        <v>0</v>
      </c>
    </row>
    <row r="202" spans="1:8" ht="25.2" customHeight="1" x14ac:dyDescent="0.25">
      <c r="A202" s="208" t="s">
        <v>257</v>
      </c>
      <c r="B202" s="89"/>
      <c r="C202" s="88"/>
      <c r="D202" s="356"/>
      <c r="F202" s="356"/>
      <c r="H202" s="356"/>
    </row>
    <row r="203" spans="1:8" ht="25.2" customHeight="1" x14ac:dyDescent="0.25">
      <c r="A203" s="208" t="s">
        <v>258</v>
      </c>
      <c r="B203" s="89"/>
      <c r="C203" s="88"/>
      <c r="D203" s="356"/>
      <c r="F203" s="356"/>
      <c r="H203" s="356"/>
    </row>
    <row r="204" spans="1:8" ht="25.2" customHeight="1" x14ac:dyDescent="0.25">
      <c r="A204" s="209" t="s">
        <v>237</v>
      </c>
      <c r="B204" s="102">
        <f>SUM(B201:B203)</f>
        <v>0</v>
      </c>
      <c r="C204" s="88"/>
      <c r="D204" s="366">
        <f>SUM(D201:D203)</f>
        <v>0</v>
      </c>
      <c r="F204" s="366">
        <f>SUM(F201:F203)</f>
        <v>0</v>
      </c>
      <c r="H204" s="366">
        <f>SUM(H201:H203)</f>
        <v>0</v>
      </c>
    </row>
    <row r="205" spans="1:8" ht="25.2" customHeight="1" x14ac:dyDescent="0.25">
      <c r="A205" s="131" t="s">
        <v>233</v>
      </c>
      <c r="B205" s="95">
        <f>ROUNDDOWN(IF(B200&gt;0,B200-B204,-B200-B204),2)</f>
        <v>0</v>
      </c>
      <c r="C205" s="100" t="str">
        <f>IF((B205)=0,"",IF((B205)&lt;&gt;0,"Opo:n muutokset on täsmättävä kahden tilikauden välillä tapahtuneeseen muutokseen!"))</f>
        <v/>
      </c>
      <c r="D205" s="360">
        <f>ROUNDDOWN(IF(D200&gt;0,D200-D204,-D200-D204),2)</f>
        <v>0</v>
      </c>
      <c r="F205" s="360">
        <f>ROUNDDOWN(IF(F200&gt;0,F200-F204,-F200-F204),2)</f>
        <v>0</v>
      </c>
      <c r="H205" s="360">
        <f>ROUNDDOWN(IF(H200&gt;0,H200-H204,-H200-H204),2)</f>
        <v>0</v>
      </c>
    </row>
    <row r="206" spans="1:8" ht="25.2" customHeight="1" x14ac:dyDescent="0.25">
      <c r="A206" s="185" t="s">
        <v>259</v>
      </c>
      <c r="B206" s="186"/>
      <c r="C206" s="88"/>
      <c r="D206" s="363"/>
      <c r="E206" s="103"/>
      <c r="F206" s="363"/>
      <c r="H206" s="363"/>
    </row>
    <row r="207" spans="1:8" ht="25.2" customHeight="1" x14ac:dyDescent="0.25">
      <c r="A207" s="206" t="s">
        <v>260</v>
      </c>
      <c r="B207" s="89"/>
      <c r="C207" s="88"/>
      <c r="D207" s="356"/>
      <c r="E207" s="103"/>
      <c r="F207" s="356"/>
      <c r="H207" s="356"/>
    </row>
    <row r="208" spans="1:8" ht="25.2" customHeight="1" x14ac:dyDescent="0.25">
      <c r="A208" s="206" t="s">
        <v>261</v>
      </c>
      <c r="B208" s="97">
        <f>'Jälkilaskelma 2018'!B207</f>
        <v>0</v>
      </c>
      <c r="C208" s="88"/>
      <c r="D208" s="361">
        <f>'Jälkilaskelma 2018'!D207</f>
        <v>0</v>
      </c>
      <c r="E208" s="103"/>
      <c r="F208" s="361">
        <f>'Jälkilaskelma 2018'!F207</f>
        <v>0</v>
      </c>
      <c r="H208" s="361">
        <f>'Jälkilaskelma 2018'!H207</f>
        <v>0</v>
      </c>
    </row>
    <row r="209" spans="1:8" ht="25.2" customHeight="1" x14ac:dyDescent="0.25">
      <c r="A209" s="210" t="s">
        <v>262</v>
      </c>
      <c r="B209" s="104">
        <f>B207-B208</f>
        <v>0</v>
      </c>
      <c r="C209" s="88"/>
      <c r="D209" s="367">
        <f>D207-D208</f>
        <v>0</v>
      </c>
      <c r="E209" s="103"/>
      <c r="F209" s="367">
        <f>F207-F208</f>
        <v>0</v>
      </c>
      <c r="H209" s="367">
        <f>H207-H208</f>
        <v>0</v>
      </c>
    </row>
    <row r="210" spans="1:8" ht="25.2" customHeight="1" x14ac:dyDescent="0.25">
      <c r="A210" s="206" t="s">
        <v>263</v>
      </c>
      <c r="B210" s="97"/>
      <c r="C210" s="88"/>
      <c r="D210" s="361"/>
      <c r="E210" s="103"/>
      <c r="F210" s="361"/>
      <c r="H210" s="361"/>
    </row>
    <row r="211" spans="1:8" ht="25.2" customHeight="1" x14ac:dyDescent="0.25">
      <c r="A211" s="206" t="s">
        <v>233</v>
      </c>
      <c r="B211" s="105">
        <f>ROUNDDOWN(IF(B209&gt;0,B209-B210,-B209-B210),2)</f>
        <v>0</v>
      </c>
      <c r="C211" s="88"/>
      <c r="D211" s="364">
        <f>ROUNDDOWN(IF(D209&gt;0,D209-D210,-D209-D210),2)</f>
        <v>0</v>
      </c>
      <c r="E211" s="103"/>
      <c r="F211" s="364">
        <f>ROUNDDOWN(IF(F209&gt;0,F209-F210,-F209-F210),2)</f>
        <v>0</v>
      </c>
      <c r="H211" s="364">
        <f>ROUNDDOWN(IF(H209&gt;0,H209-H210,-H209-H210),2)</f>
        <v>0</v>
      </c>
    </row>
    <row r="212" spans="1:8" ht="25.2" customHeight="1" x14ac:dyDescent="0.25">
      <c r="A212" s="185" t="s">
        <v>264</v>
      </c>
      <c r="B212" s="186"/>
      <c r="C212" s="88"/>
      <c r="E212" s="103"/>
    </row>
    <row r="213" spans="1:8" ht="25.2" customHeight="1" x14ac:dyDescent="0.25">
      <c r="A213" s="211" t="s">
        <v>265</v>
      </c>
      <c r="B213" s="106">
        <f>B61+B78+B93+B96+B121+B131+B137</f>
        <v>0</v>
      </c>
      <c r="C213" s="88"/>
      <c r="E213" s="103"/>
    </row>
    <row r="214" spans="1:8" ht="25.2" customHeight="1" x14ac:dyDescent="0.25">
      <c r="A214" s="211" t="s">
        <v>266</v>
      </c>
      <c r="B214" s="107">
        <f>B157</f>
        <v>0</v>
      </c>
      <c r="C214" s="88"/>
      <c r="E214" s="103"/>
    </row>
    <row r="215" spans="1:8" ht="25.2" customHeight="1" x14ac:dyDescent="0.25">
      <c r="A215" s="212" t="s">
        <v>233</v>
      </c>
      <c r="B215" s="101">
        <f>ROUNDDOWN(B213-B214,2)</f>
        <v>0</v>
      </c>
      <c r="C215" s="100" t="str">
        <f>IF((B215)=0,"",IF((B215)&lt;&gt;0,"Edellisten tilikausien jäämät on täsmättävä edellisen tilikauden taseen rahoitusasemaan!"))</f>
        <v/>
      </c>
      <c r="E215" s="103"/>
    </row>
    <row r="216" spans="1:8" ht="44.4" customHeight="1" x14ac:dyDescent="0.25">
      <c r="A216" s="52" t="s">
        <v>126</v>
      </c>
      <c r="E216" s="103"/>
    </row>
    <row r="217" spans="1:8" ht="85.95" customHeight="1" x14ac:dyDescent="0.25">
      <c r="A217" s="108"/>
      <c r="B217"/>
      <c r="C217" s="109"/>
      <c r="E217" s="103"/>
    </row>
    <row r="218" spans="1:8" ht="23.4" customHeight="1" x14ac:dyDescent="0.25">
      <c r="A218" s="41" t="s">
        <v>216</v>
      </c>
      <c r="E218" s="103"/>
    </row>
    <row r="219" spans="1:8" ht="54.6" customHeight="1" x14ac:dyDescent="0.25">
      <c r="A219" s="190" t="s">
        <v>217</v>
      </c>
      <c r="B219"/>
      <c r="C219" s="110"/>
      <c r="D219" s="76"/>
      <c r="E219" s="76"/>
    </row>
    <row r="220" spans="1:8" ht="43.2" customHeight="1" x14ac:dyDescent="0.25">
      <c r="A220" s="191" t="s">
        <v>218</v>
      </c>
      <c r="B220"/>
      <c r="C220" s="76"/>
      <c r="E220" s="103"/>
    </row>
    <row r="221" spans="1:8" ht="27.6" x14ac:dyDescent="0.25">
      <c r="A221" s="52" t="s">
        <v>219</v>
      </c>
    </row>
  </sheetData>
  <sheetProtection algorithmName="SHA-512" hashValue="Rl7kjEKOVUWNV7rp5NXA49MHlvQDxQ8cr/v4sgRIL62gdsxsT8h1Go/h1n7Ebzi5Rt1a81YDNs/tLPkHSfBWuw==" saltValue="Y1oDDZNOdymp9lej3OMRZw==" spinCount="100000" sheet="1" objects="1" scenarios="1"/>
  <mergeCells count="1">
    <mergeCell ref="C1:G1"/>
  </mergeCells>
  <conditionalFormatting sqref="B3">
    <cfRule type="expression" dxfId="31" priority="1">
      <formula>B3=#REF!</formula>
    </cfRule>
  </conditionalFormatting>
  <conditionalFormatting sqref="D3">
    <cfRule type="expression" dxfId="30" priority="5">
      <formula>D3=#REF!</formula>
    </cfRule>
  </conditionalFormatting>
  <conditionalFormatting sqref="F3">
    <cfRule type="expression" dxfId="29" priority="4">
      <formula>F3=#REF!</formula>
    </cfRule>
  </conditionalFormatting>
  <conditionalFormatting sqref="H3">
    <cfRule type="expression" dxfId="28" priority="3">
      <formula>H3=#REF!</formula>
    </cfRule>
  </conditionalFormatting>
  <dataValidations count="30">
    <dataValidation allowBlank="1" showInputMessage="1" showErrorMessage="1" promptTitle="Ohje" prompt="Tässä voi tarkistaa esim. vuokravakuudet, jos ne ovat kirjattu kirjanpidossa pitkäaikaisiin velkoihin ja jälkilaskelmalla muihin rahoitukseen vaikuttaviin tapahtumiin.  " sqref="B207 D207 F207 H207" xr:uid="{656CB9BD-E62A-43AC-BC6A-5FF6861C00DE}"/>
    <dataValidation allowBlank="1" showInputMessage="1" showErrorMessage="1" promptTitle="Vuokravakuudet" prompt="Vuokravakuudet esitetään lyhyaikaisissa veloissa taseen rahoitusasemassa, jos ne ovat kirjattu kirjanpidossa lyh.aikaisiin velkoihin. Jos vuokravakuudet ovat kirjattu pitkäaikaisiin velkoihin, esitetään ne muissa rahoitukseen vaikuttavissa tapahtumissa. " sqref="B185" xr:uid="{71DF4B64-347D-4B81-89CA-225E9A29F2D4}"/>
    <dataValidation allowBlank="1" showInputMessage="1" showErrorMessage="1" promptTitle="Ohje" prompt="Edellisen tilikauden jälkilaskelmasta &quot;omakust.vuokrauksen investointien rahoitusjäämä tilikauden lopussa&quot;. _x000a__x000a_" sqref="B96 D96 F96 H96" xr:uid="{68956ED2-F759-431C-AF2E-F4C40E0105DF}"/>
    <dataValidation allowBlank="1" showInputMessage="1" showErrorMessage="1" prompt="Täytä yhteisön tilikausi tähän ruutuun aloituspäivästä lopetuspäivään. Esim. 1.1.-31.12.2020." sqref="A9" xr:uid="{905CB560-C3D3-45AC-BEB9-6672B2DA9FAD}"/>
    <dataValidation operator="notBetween" showInputMessage="1" showErrorMessage="1" prompt="Lisää tilikauden pituus kuukausina." sqref="A11" xr:uid="{ECF278F3-EDD6-46E1-9126-A4B6B82E711A}"/>
    <dataValidation allowBlank="1" showInputMessage="1" showErrorMessage="1" prompt="Täytä huoneistoala- ja tilikauden pituus -solu. " sqref="E14:E15 E18 E64 E82 G18 I14:I15 G14:G15 I18" xr:uid="{7A156D21-7E84-4A10-9927-F3DAB76A6C36}"/>
    <dataValidation allowBlank="1" showInputMessage="1" showErrorMessage="1" prompt="Täytä huoneistoala- ja tilikauden pituus -solu." sqref="C14:C15 C18" xr:uid="{AAB3D24E-B798-4905-BCF5-F1D2EFF2CB69}"/>
    <dataValidation allowBlank="1" showInputMessage="1" showErrorMessage="1" promptTitle="Muut vuokratuotot" prompt="Muista vähentää muihin kuluihin kohdistuneet vuokratuotot (esim. varautumisiin kerätyt), jos niitä ei ole eritelty kirjanpidossa. " sqref="D18 B18 F18 H18" xr:uid="{351EC0BC-3D1C-445D-BE8E-7B73AD99AF9C}"/>
    <dataValidation allowBlank="1" showInputMessage="1" showErrorMessage="1" promptTitle="Kulujen kirjaus" prompt="Kulut syötetään +merkkisenä." sqref="D27 B27 F27 H27" xr:uid="{A78C35AE-283C-4AB7-A16E-EBD9DFEB461B}"/>
    <dataValidation allowBlank="1" showInputMessage="1" showErrorMessage="1" promptTitle="Korjaukset ja aktivoinnit" prompt="Korjaukset esitetään nettosummana +merkkisenä. Jos kuluja on aktivoitu taseeseen, esitetään aktivoidut kulut + merkkisenä alapuolella. (Korjauskulut+aktivoidut kulut = korjauksiin käytetyt rahavarat). Myynnit esitetään -merkkisenä." sqref="D40 B40 D87 B87 F40 F87 H40 H87" xr:uid="{11472028-C18D-4676-A293-B71C8DA1ED37}"/>
    <dataValidation allowBlank="1" showInputMessage="1" showErrorMessage="1" promptTitle="Vuokran tasaus" prompt="Kohdekohtaiset laskelmat: Summa kertoo, miten paljon kohde saa hyvitystä muilta kohteilta (-merkkinen) tai miten paljon kohde maksaa muiden kohteiden kuluja (+merkkinen). " sqref="H75 H90 H45 H58 F58 F75 F90 F45" xr:uid="{9EAA95F8-E64E-428A-AE61-D43279B81DED}"/>
    <dataValidation allowBlank="1" showInputMessage="1" showErrorMessage="1" promptTitle="Lyhennykset" prompt="Esitetään ainoastaan omakustannusvuokran alaisten kohteiden lyhennykset" sqref="D69 B69 D52 B52 F69 F52 H69 H52" xr:uid="{3C52359E-6308-4645-AB2B-B61E09FCB127}"/>
    <dataValidation allowBlank="1" showInputMessage="1" showErrorMessage="1" promptTitle="Varautumisten tuotot" prompt="Varautumisten tuottoina esitetään summa, joka on todellisuudessa kertynyt vuokrissa varautumisiin. _x000a__x000a_Varautumisiin kerättävät vuokrat on esitettävä myös vuokranmäärityslaskelmassa." sqref="D82 B82 F82 H82" xr:uid="{55909FA9-BDA4-49CF-B028-EBD121788CD4}"/>
    <dataValidation allowBlank="1" showInputMessage="1" showErrorMessage="1" promptTitle="Saadut avustukset" prompt="Summa sisältää investointeihin saadut avustukset." sqref="D97 B97 F97 H97" xr:uid="{52DE3F3D-E358-431C-A39F-5213C1B62839}"/>
    <dataValidation allowBlank="1" showInputMessage="1" showErrorMessage="1" promptTitle="Laskentaohje" prompt="Muun vuokraustoiminnan tilikauden pitkäaik.vieraspo + lyh.aik. vieras po - edell.tilikauden pitkäaik.vieraspo + lyh.aik. vieras po." sqref="D116 B116 F116 H116" xr:uid="{3FBB167A-617F-465D-BA00-C72581F94811}"/>
    <dataValidation allowBlank="1" showInputMessage="1" showErrorMessage="1" promptTitle="Vuokravakuuksien esittäminen" prompt="Vuokravakuudet esitetään  lyhyt.aik.veloissa, jos kirjanpidossa kirjattu lyhytaikaisiin. Jos kirjanpidossa kirjattu pitkäaikaisiin, vakuudet esitetään muissa  rahoitukseen vaikuttavissa tapahtumissa. " sqref="B150 B155" xr:uid="{4E42E6B2-427F-4022-9819-45B8C747584C}"/>
    <dataValidation allowBlank="1" showInputMessage="1" showErrorMessage="1" promptTitle="Pakollinen syöttötieto" prompt="Edellisen tilikauden taseen rahoitusasema on esitettävä laskelmassa. Summat otetaan edellisen tilikauden tilinpäätöksestä tai jälkilaskelmasta. " sqref="B154" xr:uid="{013409D8-3CE8-4E56-97D7-FE7F68AD1637}"/>
    <dataValidation allowBlank="1" showInputMessage="1" showErrorMessage="1" promptTitle="Ohje" prompt="Syötä luvut! Tarkista myös että muutos näkyy jälkilaskelmalla muuna rahoitukseen vaikuttavana tapahtumana." sqref="B201:B203 D201:D203 F201:F203 H201:H203" xr:uid="{193E8464-1089-4949-8B12-CF015C1C1F7D}"/>
    <dataValidation allowBlank="1" showInputMessage="1" showErrorMessage="1" promptTitle="Laskukaava" prompt="Muuta laskukaava sen mukaan, onko taseeseen aktivoidut esitetty +merkkisenä vai -merkkisenä. Tässä kaavassa taseeseen aktivoidut on hoito- ja rahoituskuluissa sekä varautumisissa esitetty +merkkisenä. " sqref="B179 F179 D179 H179" xr:uid="{F5C9AD61-C8BC-4200-80F0-F896AA7338F6}"/>
    <dataValidation allowBlank="1" showInputMessage="1" showErrorMessage="1" promptTitle="Vuokran tasaus" prompt="Jos kuluja tasataan, ei yhteisö- ja tasausryhmätason laskelmassa esitetä vuokran tasaus -summaa, koska kulut ovat jaettu kaikille kohteille. " sqref="B45 D45 B58 D58 B75 D75 B90 D90" xr:uid="{8EF802CD-018B-4819-A4A5-02A8C40B0D1B}"/>
    <dataValidation allowBlank="1" showInputMessage="1" showErrorMessage="1" promptTitle="Pakollinen syöttötieto" prompt="Laskelmaan on syötettävä edellisen tilikauden jäämät. " sqref="B61 D61 F61 H61" xr:uid="{A2FFF9C8-A954-4CF3-B9B2-2593FC278F81}"/>
    <dataValidation allowBlank="1" showInputMessage="1" showErrorMessage="1" promptTitle="Ohje" prompt="OPO:n muutoksia voivat olla esim. osakepääoman muutokset, muutokset eri rahastoissa jne. Tarkista myös, ettei edell.tilikauden ja tilikauden tuloksesta ole suoraan vähennetty osinkoa. Myös osinko on huomioitava laskelmassa. " sqref="B198" xr:uid="{BBC5F780-54DC-4225-A907-1F8FF50DFD2C}"/>
    <dataValidation allowBlank="1" showInputMessage="1" showErrorMessage="1" promptTitle="Ohje" prompt="Luvut otetaan suoraan tilinpäätöksestä. Huomaa lisätä kuluihin myös rahoituskulut. " sqref="B161" xr:uid="{3150E229-F912-4FD6-98E8-846944CD9017}"/>
    <dataValidation allowBlank="1" showInputMessage="1" showErrorMessage="1" promptTitle="Ohje" prompt="Luvut syötetään suoraan tilinpäätöksestä. Huomaa lisätä tuottoihin myös rahoitustuotot. " sqref="B160" xr:uid="{989EC0A1-7995-4DF2-8C56-198FB1A72213}"/>
    <dataValidation allowBlank="1" showInputMessage="1" showErrorMessage="1" promptTitle="Tarkistus" prompt="Tarkista tarvittaessa laskukaava. Suojauksen voi avata salasanalla &quot;ara&quot;. " sqref="H196 B196 D183 D196 F183 F196 H183 B183" xr:uid="{50F09EFB-783D-42C9-A7B5-6A9AFAD5A713}"/>
    <dataValidation allowBlank="1" showInputMessage="1" showErrorMessage="1" prompt="Tasausryhmää koskevat tiedot täytetään vain, jos yhteisöllä on tasaus käytössä. Sarakkeen voi poistaa, mikäli sille ei ole tarvetta." sqref="D2" xr:uid="{80867117-D4F0-47FA-8251-56989B5E28B1}"/>
    <dataValidation allowBlank="1" showInputMessage="1" showErrorMessage="1" promptTitle="Ohje ruutujen vapauttamiseen" prompt="Ruudut ovat kiinnitetty B4-ruudusta, jotta otsikot näkyvät siirryttäessä laskelmalla alaspäin ja sivusuunnassa. Ruudut voi vapauttaa B4-ruudusta seuraavasti: Näytä&gt; Kiinnitä ruudut &gt; Vapauta ruudut." sqref="B4" xr:uid="{BECD2798-F180-4BBB-8796-72AAD29EF290}"/>
    <dataValidation allowBlank="1" showInputMessage="1" showErrorMessage="1" promptTitle="Vuokravakuudet" prompt="Esitetään pelkästään lainat. Jos vuokravakuudet on kirjattu pitkäaikaisiin velkoihin, esitetään ne muissa rahoitukseen vaikuttavissa tapahtumissa. " sqref="D185 F185 H185" xr:uid="{9C27794A-E614-4568-A20B-A4660B90C536}"/>
    <dataValidation allowBlank="1" showInputMessage="1" showErrorMessage="1" promptTitle="Ohje" prompt="Luvut syötetään suoraan tuloslaskelmasta. Huomaa lisätä tuottoihin myös rahoitustuotot. " sqref="D160 F160 H160" xr:uid="{65E98E5E-14A3-4C82-87E0-53F3E8E4A494}"/>
    <dataValidation allowBlank="1" showInputMessage="1" showErrorMessage="1" promptTitle="Ohje" prompt="Luvut otetaan suoraan tuloslaskelmasta. Huomaa lisätä kuluihin myös rahoituskulut. " sqref="D161 F161 H161" xr:uid="{E2962D4B-5B89-4322-930F-FAB1A5E00B9E}"/>
  </dataValidations>
  <pageMargins left="0.70866141732283472" right="0.70866141732283472" top="0.74803149606299213" bottom="0.74803149606299213" header="0.31496062992125984" footer="0.31496062992125984"/>
  <pageSetup paperSize="9" scale="78" orientation="landscape" r:id="rId1"/>
  <headerFooter>
    <oddHeader>&amp;C&amp;D</oddHeader>
    <oddFooter>&amp;C&amp;P</oddFooter>
  </headerFooter>
  <rowBreaks count="1" manualBreakCount="1">
    <brk id="157" max="16383" man="1"/>
  </rowBreaks>
  <colBreaks count="1" manualBreakCount="1">
    <brk id="5"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5022F-8E73-4311-846E-E4427AAEA0AB}">
  <dimension ref="A1:J221"/>
  <sheetViews>
    <sheetView showGridLines="0" zoomScale="70" zoomScaleNormal="70" workbookViewId="0">
      <selection activeCell="C1" sqref="C1:G1"/>
    </sheetView>
  </sheetViews>
  <sheetFormatPr defaultColWidth="8.7265625" defaultRowHeight="13.8" x14ac:dyDescent="0.25"/>
  <cols>
    <col min="1" max="1" width="55.6328125" style="52" customWidth="1"/>
    <col min="2" max="2" width="28.6328125" style="37" customWidth="1"/>
    <col min="3" max="3" width="9.453125" style="37" customWidth="1"/>
    <col min="4" max="4" width="28.6328125" style="88" customWidth="1"/>
    <col min="5" max="5" width="9.453125" style="36" customWidth="1"/>
    <col min="6" max="6" width="32" style="1" customWidth="1"/>
    <col min="7" max="7" width="8.7265625" style="5"/>
    <col min="8" max="8" width="32" style="5" customWidth="1"/>
    <col min="9" max="9" width="8.7265625" style="5"/>
    <col min="10" max="10" width="47.6328125" style="348" customWidth="1"/>
    <col min="11" max="16384" width="8.7265625" style="5"/>
  </cols>
  <sheetData>
    <row r="1" spans="1:10" s="4" customFormat="1" ht="124.5" customHeight="1" thickBot="1" x14ac:dyDescent="0.3">
      <c r="A1" s="182" t="s">
        <v>220</v>
      </c>
      <c r="B1" s="24"/>
      <c r="C1" s="461" t="e" vm="1">
        <v>#VALUE!</v>
      </c>
      <c r="D1" s="461"/>
      <c r="E1" s="461"/>
      <c r="F1" s="461"/>
      <c r="G1" s="461"/>
      <c r="J1" s="346"/>
    </row>
    <row r="2" spans="1:10" s="225" customFormat="1" ht="65.400000000000006" customHeight="1" thickBot="1" x14ac:dyDescent="0.35">
      <c r="A2" s="236" t="s">
        <v>168</v>
      </c>
      <c r="B2" s="239" t="s">
        <v>173</v>
      </c>
      <c r="C2" s="240"/>
      <c r="D2" s="241" t="s">
        <v>174</v>
      </c>
      <c r="E2" s="242"/>
      <c r="F2" s="243" t="s">
        <v>333</v>
      </c>
      <c r="G2" s="242"/>
      <c r="H2" s="243" t="s">
        <v>333</v>
      </c>
      <c r="I2" s="242"/>
      <c r="J2" s="347"/>
    </row>
    <row r="3" spans="1:10" s="235" customFormat="1" ht="53.4" customHeight="1" thickTop="1" thickBot="1" x14ac:dyDescent="0.3">
      <c r="A3" s="25"/>
      <c r="B3" s="338" t="str">
        <f>IF('Jälkilaskelma 2019'!B3="","",'Jälkilaskelma 2019'!B3)</f>
        <v/>
      </c>
      <c r="C3" s="339"/>
      <c r="D3" s="338" t="str">
        <f>IF('Jälkilaskelma 2019'!D3="","",'Jälkilaskelma 2019'!D3)</f>
        <v/>
      </c>
      <c r="E3" s="339"/>
      <c r="F3" s="338" t="str">
        <f>IF('Jälkilaskelma 2019'!F3="","",'Jälkilaskelma 2019'!F3)</f>
        <v/>
      </c>
      <c r="G3" s="339"/>
      <c r="H3" s="338" t="str">
        <f>IF('Jälkilaskelma 2019'!H3="","",'Jälkilaskelma 2019'!H3)</f>
        <v/>
      </c>
      <c r="I3" s="339"/>
      <c r="J3" s="347"/>
    </row>
    <row r="4" spans="1:10" s="225" customFormat="1" ht="31.2" customHeight="1" thickTop="1" x14ac:dyDescent="0.25">
      <c r="A4" s="237" t="s">
        <v>172</v>
      </c>
      <c r="B4" s="256" t="s">
        <v>99</v>
      </c>
      <c r="C4" s="257"/>
      <c r="D4" s="258" t="s">
        <v>99</v>
      </c>
      <c r="E4" s="259"/>
      <c r="F4" s="260" t="s">
        <v>99</v>
      </c>
      <c r="G4" s="259"/>
      <c r="H4" s="260" t="s">
        <v>99</v>
      </c>
      <c r="I4" s="259"/>
      <c r="J4" s="347"/>
    </row>
    <row r="5" spans="1:10" s="225" customFormat="1" ht="33" customHeight="1" x14ac:dyDescent="0.25">
      <c r="A5" s="25"/>
      <c r="B5" s="244" t="s">
        <v>167</v>
      </c>
      <c r="C5" s="245"/>
      <c r="D5" s="249" t="s">
        <v>167</v>
      </c>
      <c r="E5" s="250"/>
      <c r="F5" s="254" t="s">
        <v>331</v>
      </c>
      <c r="G5" s="250"/>
      <c r="H5" s="254" t="s">
        <v>331</v>
      </c>
      <c r="I5" s="250"/>
      <c r="J5" s="347"/>
    </row>
    <row r="6" spans="1:10" s="225" customFormat="1" ht="32.700000000000003" customHeight="1" x14ac:dyDescent="0.25">
      <c r="A6" s="237" t="s">
        <v>171</v>
      </c>
      <c r="B6" s="21"/>
      <c r="C6" s="306"/>
      <c r="D6" s="226"/>
      <c r="E6" s="307"/>
      <c r="F6" s="8"/>
      <c r="G6" s="307"/>
      <c r="H6" s="8"/>
      <c r="I6" s="307"/>
      <c r="J6" s="347"/>
    </row>
    <row r="7" spans="1:10" s="225" customFormat="1" ht="31.95" customHeight="1" thickBot="1" x14ac:dyDescent="0.3">
      <c r="A7" s="26"/>
      <c r="B7" s="248" t="s">
        <v>175</v>
      </c>
      <c r="C7" s="246"/>
      <c r="D7" s="253" t="s">
        <v>175</v>
      </c>
      <c r="E7" s="251"/>
      <c r="F7" s="255" t="s">
        <v>175</v>
      </c>
      <c r="G7" s="251"/>
      <c r="H7" s="255" t="s">
        <v>175</v>
      </c>
      <c r="I7" s="251"/>
      <c r="J7" s="347"/>
    </row>
    <row r="8" spans="1:10" s="225" customFormat="1" ht="32.700000000000003" customHeight="1" thickBot="1" x14ac:dyDescent="0.3">
      <c r="A8" s="237" t="s">
        <v>169</v>
      </c>
      <c r="B8" s="22"/>
      <c r="C8" s="247"/>
      <c r="D8" s="19"/>
      <c r="E8" s="252"/>
      <c r="F8" s="227"/>
      <c r="G8" s="252"/>
      <c r="H8" s="227"/>
      <c r="I8" s="252"/>
      <c r="J8" s="347"/>
    </row>
    <row r="9" spans="1:10" s="225" customFormat="1" ht="31.5" customHeight="1" x14ac:dyDescent="0.25">
      <c r="A9" s="27"/>
      <c r="B9" s="198" t="s">
        <v>100</v>
      </c>
      <c r="C9" s="28"/>
      <c r="D9" s="199" t="s">
        <v>100</v>
      </c>
      <c r="E9" s="29"/>
      <c r="F9" s="228" t="s">
        <v>100</v>
      </c>
      <c r="G9" s="29"/>
      <c r="H9" s="228" t="s">
        <v>100</v>
      </c>
      <c r="I9" s="29"/>
      <c r="J9" s="347"/>
    </row>
    <row r="10" spans="1:10" s="225" customFormat="1" ht="33" customHeight="1" thickBot="1" x14ac:dyDescent="0.3">
      <c r="A10" s="238" t="s">
        <v>170</v>
      </c>
      <c r="B10" s="30" t="s">
        <v>167</v>
      </c>
      <c r="C10" s="229"/>
      <c r="D10" s="31" t="s">
        <v>167</v>
      </c>
      <c r="E10" s="230"/>
      <c r="F10" s="31" t="s">
        <v>167</v>
      </c>
      <c r="G10" s="230"/>
      <c r="H10" s="31" t="s">
        <v>167</v>
      </c>
      <c r="I10" s="230"/>
      <c r="J10" s="347"/>
    </row>
    <row r="11" spans="1:10" s="225" customFormat="1" ht="32.700000000000003" customHeight="1" thickBot="1" x14ac:dyDescent="0.3">
      <c r="A11" s="32" t="str">
        <f>IF('Jälkilaskelma 2019'!A11="","",'Jälkilaskelma 2019'!A11)</f>
        <v/>
      </c>
      <c r="B11" s="23"/>
      <c r="C11" s="33"/>
      <c r="D11" s="20"/>
      <c r="E11" s="34"/>
      <c r="F11" s="231"/>
      <c r="G11" s="34"/>
      <c r="H11" s="231"/>
      <c r="I11" s="34"/>
      <c r="J11" s="347"/>
    </row>
    <row r="12" spans="1:10" s="6" customFormat="1" ht="85.95" customHeight="1" x14ac:dyDescent="0.25">
      <c r="A12" s="189" t="s">
        <v>269</v>
      </c>
      <c r="B12"/>
      <c r="C12" s="35"/>
      <c r="D12" s="35"/>
      <c r="E12" s="36"/>
      <c r="F12" s="3"/>
      <c r="J12" s="345"/>
    </row>
    <row r="13" spans="1:10" s="6" customFormat="1" ht="80.400000000000006" customHeight="1" thickBot="1" x14ac:dyDescent="0.35">
      <c r="A13" s="201" t="s">
        <v>84</v>
      </c>
      <c r="B13" s="234" t="str">
        <f>IF(B3="","",(B3))</f>
        <v/>
      </c>
      <c r="C13" s="200" t="s">
        <v>268</v>
      </c>
      <c r="D13" s="234" t="str">
        <f>IF(D3="","",(D3))</f>
        <v/>
      </c>
      <c r="E13" s="200" t="s">
        <v>268</v>
      </c>
      <c r="F13" s="234" t="str">
        <f>IF(F3="","",(F3))</f>
        <v/>
      </c>
      <c r="G13" s="200" t="s">
        <v>268</v>
      </c>
      <c r="H13" s="234" t="str">
        <f>IF(H3="","",(H3))</f>
        <v/>
      </c>
      <c r="I13" s="200" t="s">
        <v>268</v>
      </c>
      <c r="J13" s="345"/>
    </row>
    <row r="14" spans="1:10" s="9" customFormat="1" ht="33" customHeight="1" thickTop="1" x14ac:dyDescent="0.25">
      <c r="A14" s="137" t="s">
        <v>178</v>
      </c>
      <c r="B14" s="49"/>
      <c r="C14" s="39" t="str">
        <f>IF(B14="","",IF(B14=0,"",(B14/B$6/$A$11)))</f>
        <v/>
      </c>
      <c r="D14" s="49"/>
      <c r="E14" s="40" t="str">
        <f>IF(D14="","",IF(D14=0,"",(D14/D$6/$A$11)))</f>
        <v/>
      </c>
      <c r="F14" s="49"/>
      <c r="G14" s="40" t="str">
        <f>IF(F14="","",IF(F14=0,"",(F14/F$6/$A$11)))</f>
        <v/>
      </c>
      <c r="H14" s="49"/>
      <c r="I14" s="40" t="str">
        <f>IF(H14="","",IF(H14=0,"",(H14/H$6/$A$11)))</f>
        <v/>
      </c>
      <c r="J14" s="348"/>
    </row>
    <row r="15" spans="1:10" s="9" customFormat="1" ht="38.4" customHeight="1" x14ac:dyDescent="0.25">
      <c r="A15" s="137" t="s">
        <v>179</v>
      </c>
      <c r="B15" s="40">
        <f>B18+B19+B64+B82</f>
        <v>0</v>
      </c>
      <c r="C15" s="39" t="str">
        <f>IF(B15="","",IF(B15=0,"",(B15/B$6/$A$11)))</f>
        <v/>
      </c>
      <c r="D15" s="40">
        <f>D18+D19+D64+D82</f>
        <v>0</v>
      </c>
      <c r="E15" s="40" t="str">
        <f>IF(D15="","",IF(D15=0,"",(D15/D$6/$A$11)))</f>
        <v/>
      </c>
      <c r="F15" s="40">
        <f>F18+F19+F64+F82</f>
        <v>0</v>
      </c>
      <c r="G15" s="40" t="str">
        <f>IF(F15="","",IF(F15=0,"",(F15/F$6/$A$11)))</f>
        <v/>
      </c>
      <c r="H15" s="40">
        <f>H18+H19+H64+H82</f>
        <v>0</v>
      </c>
      <c r="I15" s="40" t="str">
        <f>IF(H15="","",IF(H15=0,"",(H15/H$6/$A$11)))</f>
        <v/>
      </c>
      <c r="J15" s="348"/>
    </row>
    <row r="16" spans="1:10" s="9" customFormat="1" ht="25.2" customHeight="1" x14ac:dyDescent="0.25">
      <c r="A16" s="138" t="s">
        <v>180</v>
      </c>
      <c r="B16" s="42" t="e">
        <f>B15/B14</f>
        <v>#DIV/0!</v>
      </c>
      <c r="C16" s="43"/>
      <c r="D16" s="42" t="e">
        <f>D15/D14</f>
        <v>#DIV/0!</v>
      </c>
      <c r="E16" s="43"/>
      <c r="F16" s="42" t="e">
        <f>F15/F14</f>
        <v>#DIV/0!</v>
      </c>
      <c r="G16" s="43"/>
      <c r="H16" s="42" t="e">
        <f>H15/H14</f>
        <v>#DIV/0!</v>
      </c>
      <c r="I16" s="43"/>
      <c r="J16" s="348"/>
    </row>
    <row r="17" spans="1:10" s="9" customFormat="1" ht="45.6" customHeight="1" thickBot="1" x14ac:dyDescent="0.35">
      <c r="A17" s="142" t="s">
        <v>129</v>
      </c>
      <c r="B17" s="44"/>
      <c r="C17" s="44"/>
      <c r="D17" s="44"/>
      <c r="E17" s="44"/>
      <c r="F17" s="44"/>
      <c r="G17" s="44"/>
      <c r="H17" s="44"/>
      <c r="I17" s="44"/>
      <c r="J17" s="349"/>
    </row>
    <row r="18" spans="1:10" s="9" customFormat="1" ht="25.2" customHeight="1" thickTop="1" x14ac:dyDescent="0.25">
      <c r="A18" s="272" t="s">
        <v>128</v>
      </c>
      <c r="B18" s="46"/>
      <c r="C18" s="39" t="str">
        <f>IF(B18="","",IF(B18=0,"",(B18/B$6/$A$11)))</f>
        <v/>
      </c>
      <c r="D18" s="46"/>
      <c r="E18" s="40" t="str">
        <f>IF(D18="","",IF(D18=0,"",(D18/D$6/$A$11)))</f>
        <v/>
      </c>
      <c r="F18" s="46"/>
      <c r="G18" s="40" t="str">
        <f>IF(F18="","",IF(F18=0,"",(F18/F$6/$A$11)))</f>
        <v/>
      </c>
      <c r="H18" s="46"/>
      <c r="I18" s="40" t="str">
        <f>IF(H18="","",IF(H18=0,"",(H18/H$6/$A$11)))</f>
        <v/>
      </c>
      <c r="J18" s="348"/>
    </row>
    <row r="19" spans="1:10" s="9" customFormat="1" ht="25.2" customHeight="1" x14ac:dyDescent="0.25">
      <c r="A19" s="204" t="s">
        <v>21</v>
      </c>
      <c r="B19" s="49"/>
      <c r="C19" s="50" t="str">
        <f>IF(B19="","",IF(B19=0,"",(B19/B$6/$A$11)))</f>
        <v/>
      </c>
      <c r="D19" s="49"/>
      <c r="E19" s="50" t="str">
        <f>IF(D19="","",IF(D19=0,"",(D19/D$6/$A$11)))</f>
        <v/>
      </c>
      <c r="F19" s="49"/>
      <c r="G19" s="50" t="str">
        <f>IF(F19="","",IF(F19=0,"",(F19/F$6/$A$11)))</f>
        <v/>
      </c>
      <c r="H19" s="49"/>
      <c r="I19" s="50" t="str">
        <f>IF(H19="","",IF(H19=0,"",(H19/H$6/$A$11)))</f>
        <v/>
      </c>
      <c r="J19" s="348"/>
    </row>
    <row r="20" spans="1:10" s="9" customFormat="1" ht="25.2" customHeight="1" x14ac:dyDescent="0.25">
      <c r="A20" s="204" t="s">
        <v>13</v>
      </c>
      <c r="B20" s="49"/>
      <c r="C20" s="50" t="str">
        <f>IF(B20="","",IF(B20=0,"",(B20/B$6/$A$11)))</f>
        <v/>
      </c>
      <c r="D20" s="49"/>
      <c r="E20" s="50" t="str">
        <f>IF(D20="","",IF(D20=0,"",(D20/D$6/$A$11)))</f>
        <v/>
      </c>
      <c r="F20" s="49"/>
      <c r="G20" s="50" t="str">
        <f>IF(F20="","",IF(F20=0,"",(F20/F$6/$A$11)))</f>
        <v/>
      </c>
      <c r="H20" s="49"/>
      <c r="I20" s="50" t="str">
        <f>IF(H20="","",IF(H20=0,"",(H20/H$6/$A$11)))</f>
        <v/>
      </c>
      <c r="J20" s="348"/>
    </row>
    <row r="21" spans="1:10" s="9" customFormat="1" ht="25.2" customHeight="1" x14ac:dyDescent="0.25">
      <c r="A21" s="204" t="s">
        <v>0</v>
      </c>
      <c r="B21" s="51"/>
      <c r="C21" s="40" t="str">
        <f>IF(B21="","",IF(B21=0,"",(B21/B$6/$A$11)))</f>
        <v/>
      </c>
      <c r="D21" s="51"/>
      <c r="E21" s="50" t="str">
        <f>IF(D21="","",IF(D21=0,"",(D21/D$6/$A$11)))</f>
        <v/>
      </c>
      <c r="F21" s="51"/>
      <c r="G21" s="50" t="str">
        <f>IF(F21="","",IF(F21=0,"",(F21/F$6/$A$11)))</f>
        <v/>
      </c>
      <c r="H21" s="51"/>
      <c r="I21" s="50" t="str">
        <f>IF(H21="","",IF(H21=0,"",(H21/H$6/$A$11)))</f>
        <v/>
      </c>
      <c r="J21" s="348"/>
    </row>
    <row r="22" spans="1:10" ht="27.6" customHeight="1" x14ac:dyDescent="0.25">
      <c r="A22" s="273" t="s">
        <v>181</v>
      </c>
      <c r="B22" s="53"/>
      <c r="C22" s="54"/>
      <c r="D22" s="53"/>
      <c r="E22" s="55"/>
      <c r="F22" s="53"/>
      <c r="G22" s="55"/>
      <c r="H22" s="53"/>
      <c r="I22" s="55"/>
      <c r="J22" s="350"/>
    </row>
    <row r="23" spans="1:10" s="9" customFormat="1" ht="25.2" customHeight="1" x14ac:dyDescent="0.25">
      <c r="A23" s="204" t="s">
        <v>32</v>
      </c>
      <c r="B23" s="49"/>
      <c r="C23" s="50" t="str">
        <f>IF(B23="","",IF(B23=0,"",(B23/B$6/$A$11)))</f>
        <v/>
      </c>
      <c r="D23" s="49"/>
      <c r="E23" s="50" t="str">
        <f>IF(D23="","",IF(D23=0,"",(D23/D$6/$A$11)))</f>
        <v/>
      </c>
      <c r="F23" s="49"/>
      <c r="G23" s="50" t="str">
        <f>IF(F23="","",IF(F23=0,"",(F23/F$6/$A$11)))</f>
        <v/>
      </c>
      <c r="H23" s="49"/>
      <c r="I23" s="50" t="str">
        <f>IF(H23="","",IF(H23=0,"",(H23/H$6/$A$11)))</f>
        <v/>
      </c>
      <c r="J23" s="349"/>
    </row>
    <row r="24" spans="1:10" s="9" customFormat="1" ht="25.2" customHeight="1" x14ac:dyDescent="0.25">
      <c r="A24" s="151" t="s">
        <v>11</v>
      </c>
      <c r="B24" s="46"/>
      <c r="C24" s="50" t="str">
        <f>IF(B24="","",IF(B24=0,"",(B24/B$6/$A$11)))</f>
        <v/>
      </c>
      <c r="D24" s="46"/>
      <c r="E24" s="50" t="str">
        <f>IF(D24="","",IF(D24=0,"",(D24/D$6/$A$11)))</f>
        <v/>
      </c>
      <c r="F24" s="46"/>
      <c r="G24" s="50" t="str">
        <f>IF(F24="","",IF(F24=0,"",(F24/F$6/$A$11)))</f>
        <v/>
      </c>
      <c r="H24" s="46"/>
      <c r="I24" s="50" t="str">
        <f>IF(H24="","",IF(H24=0,"",(H24/H$6/$A$11)))</f>
        <v/>
      </c>
      <c r="J24" s="350"/>
    </row>
    <row r="25" spans="1:10" s="9" customFormat="1" ht="25.2" customHeight="1" x14ac:dyDescent="0.25">
      <c r="A25" s="61" t="s">
        <v>116</v>
      </c>
      <c r="B25" s="58">
        <f>SUM(B18:B24)</f>
        <v>0</v>
      </c>
      <c r="C25" s="40" t="str">
        <f>IF(B25="","",IF(B25=0,"",(B25/B$6/$A$11)))</f>
        <v/>
      </c>
      <c r="D25" s="58">
        <f>SUM(D18:D24)</f>
        <v>0</v>
      </c>
      <c r="E25" s="40" t="str">
        <f>IF(D25="","",IF(D25=0,"",(D25/D$6/$A$11)))</f>
        <v/>
      </c>
      <c r="F25" s="58">
        <f>SUM(F18:F24)</f>
        <v>0</v>
      </c>
      <c r="G25" s="40" t="str">
        <f>IF(F25="","",IF(F25=0,"",(F25/F$6/$A$11)))</f>
        <v/>
      </c>
      <c r="H25" s="58">
        <f>SUM(H18:H24)</f>
        <v>0</v>
      </c>
      <c r="I25" s="40" t="str">
        <f>IF(H25="","",IF(H25=0,"",(H25/H$6/$A$11)))</f>
        <v/>
      </c>
      <c r="J25" s="348"/>
    </row>
    <row r="26" spans="1:10" s="9" customFormat="1" ht="25.2" customHeight="1" x14ac:dyDescent="0.25">
      <c r="A26" s="279" t="s">
        <v>14</v>
      </c>
      <c r="B26" s="37"/>
      <c r="C26" s="60"/>
      <c r="D26" s="37"/>
      <c r="E26" s="60"/>
      <c r="F26" s="37"/>
      <c r="G26" s="60"/>
      <c r="H26" s="37"/>
      <c r="I26" s="60"/>
      <c r="J26" s="348"/>
    </row>
    <row r="27" spans="1:10" s="9" customFormat="1" ht="25.2" customHeight="1" x14ac:dyDescent="0.25">
      <c r="A27" s="204" t="s">
        <v>182</v>
      </c>
      <c r="B27" s="49"/>
      <c r="C27" s="50" t="str">
        <f t="shared" ref="C27:C46" si="0">IF(B27="","",IF(B27=0,"",(B27/B$6/$A$11)))</f>
        <v/>
      </c>
      <c r="D27" s="49"/>
      <c r="E27" s="50" t="str">
        <f t="shared" ref="E27:E46" si="1">IF(D27="","",IF(D27=0,"",(D27/D$6/$A$11)))</f>
        <v/>
      </c>
      <c r="F27" s="49"/>
      <c r="G27" s="50" t="str">
        <f t="shared" ref="G27:G46" si="2">IF(F27="","",IF(F27=0,"",(F27/F$6/$A$11)))</f>
        <v/>
      </c>
      <c r="H27" s="49"/>
      <c r="I27" s="50" t="str">
        <f t="shared" ref="I27:I46" si="3">IF(H27="","",IF(H27=0,"",(H27/H$6/$A$11)))</f>
        <v/>
      </c>
      <c r="J27" s="348"/>
    </row>
    <row r="28" spans="1:10" s="9" customFormat="1" ht="25.2" customHeight="1" x14ac:dyDescent="0.25">
      <c r="A28" s="204" t="s">
        <v>18</v>
      </c>
      <c r="B28" s="49"/>
      <c r="C28" s="50" t="str">
        <f t="shared" si="0"/>
        <v/>
      </c>
      <c r="D28" s="49"/>
      <c r="E28" s="50" t="str">
        <f t="shared" si="1"/>
        <v/>
      </c>
      <c r="F28" s="49"/>
      <c r="G28" s="50" t="str">
        <f t="shared" si="2"/>
        <v/>
      </c>
      <c r="H28" s="49"/>
      <c r="I28" s="50" t="str">
        <f t="shared" si="3"/>
        <v/>
      </c>
      <c r="J28" s="348"/>
    </row>
    <row r="29" spans="1:10" s="9" customFormat="1" ht="25.2" customHeight="1" x14ac:dyDescent="0.25">
      <c r="A29" s="204" t="s">
        <v>1</v>
      </c>
      <c r="B29" s="49"/>
      <c r="C29" s="50" t="str">
        <f t="shared" si="0"/>
        <v/>
      </c>
      <c r="D29" s="49"/>
      <c r="E29" s="50" t="str">
        <f t="shared" si="1"/>
        <v/>
      </c>
      <c r="F29" s="49"/>
      <c r="G29" s="50" t="str">
        <f t="shared" si="2"/>
        <v/>
      </c>
      <c r="H29" s="49"/>
      <c r="I29" s="50" t="str">
        <f t="shared" si="3"/>
        <v/>
      </c>
      <c r="J29" s="348"/>
    </row>
    <row r="30" spans="1:10" s="9" customFormat="1" ht="25.2" customHeight="1" x14ac:dyDescent="0.25">
      <c r="A30" s="204" t="s">
        <v>2</v>
      </c>
      <c r="B30" s="49"/>
      <c r="C30" s="50" t="str">
        <f t="shared" si="0"/>
        <v/>
      </c>
      <c r="D30" s="49"/>
      <c r="E30" s="50" t="str">
        <f t="shared" si="1"/>
        <v/>
      </c>
      <c r="F30" s="49"/>
      <c r="G30" s="50" t="str">
        <f t="shared" si="2"/>
        <v/>
      </c>
      <c r="H30" s="49"/>
      <c r="I30" s="50" t="str">
        <f t="shared" si="3"/>
        <v/>
      </c>
      <c r="J30" s="348"/>
    </row>
    <row r="31" spans="1:10" s="9" customFormat="1" ht="25.2" customHeight="1" x14ac:dyDescent="0.25">
      <c r="A31" s="204" t="s">
        <v>3</v>
      </c>
      <c r="B31" s="49"/>
      <c r="C31" s="50" t="str">
        <f t="shared" si="0"/>
        <v/>
      </c>
      <c r="D31" s="49"/>
      <c r="E31" s="50" t="str">
        <f t="shared" si="1"/>
        <v/>
      </c>
      <c r="F31" s="49"/>
      <c r="G31" s="50" t="str">
        <f t="shared" si="2"/>
        <v/>
      </c>
      <c r="H31" s="49"/>
      <c r="I31" s="50" t="str">
        <f t="shared" si="3"/>
        <v/>
      </c>
      <c r="J31" s="348"/>
    </row>
    <row r="32" spans="1:10" s="9" customFormat="1" ht="25.2" customHeight="1" x14ac:dyDescent="0.25">
      <c r="A32" s="204" t="s">
        <v>4</v>
      </c>
      <c r="B32" s="49"/>
      <c r="C32" s="50" t="str">
        <f t="shared" si="0"/>
        <v/>
      </c>
      <c r="D32" s="49"/>
      <c r="E32" s="50" t="str">
        <f t="shared" si="1"/>
        <v/>
      </c>
      <c r="F32" s="49"/>
      <c r="G32" s="50" t="str">
        <f t="shared" si="2"/>
        <v/>
      </c>
      <c r="H32" s="49"/>
      <c r="I32" s="50" t="str">
        <f t="shared" si="3"/>
        <v/>
      </c>
      <c r="J32" s="348"/>
    </row>
    <row r="33" spans="1:10" s="9" customFormat="1" ht="25.2" customHeight="1" x14ac:dyDescent="0.25">
      <c r="A33" s="204" t="s">
        <v>5</v>
      </c>
      <c r="B33" s="49"/>
      <c r="C33" s="50" t="str">
        <f t="shared" si="0"/>
        <v/>
      </c>
      <c r="D33" s="49"/>
      <c r="E33" s="50" t="str">
        <f t="shared" si="1"/>
        <v/>
      </c>
      <c r="F33" s="49"/>
      <c r="G33" s="50" t="str">
        <f t="shared" si="2"/>
        <v/>
      </c>
      <c r="H33" s="49"/>
      <c r="I33" s="50" t="str">
        <f t="shared" si="3"/>
        <v/>
      </c>
      <c r="J33" s="348"/>
    </row>
    <row r="34" spans="1:10" s="9" customFormat="1" ht="25.2" customHeight="1" x14ac:dyDescent="0.25">
      <c r="A34" s="204" t="s">
        <v>6</v>
      </c>
      <c r="B34" s="49"/>
      <c r="C34" s="50" t="str">
        <f t="shared" si="0"/>
        <v/>
      </c>
      <c r="D34" s="49"/>
      <c r="E34" s="50" t="str">
        <f t="shared" si="1"/>
        <v/>
      </c>
      <c r="F34" s="49"/>
      <c r="G34" s="50" t="str">
        <f t="shared" si="2"/>
        <v/>
      </c>
      <c r="H34" s="49"/>
      <c r="I34" s="50" t="str">
        <f t="shared" si="3"/>
        <v/>
      </c>
      <c r="J34" s="348"/>
    </row>
    <row r="35" spans="1:10" s="9" customFormat="1" ht="25.2" customHeight="1" x14ac:dyDescent="0.25">
      <c r="A35" s="204" t="s">
        <v>7</v>
      </c>
      <c r="B35" s="49"/>
      <c r="C35" s="50" t="str">
        <f t="shared" si="0"/>
        <v/>
      </c>
      <c r="D35" s="49"/>
      <c r="E35" s="50" t="str">
        <f t="shared" si="1"/>
        <v/>
      </c>
      <c r="F35" s="49"/>
      <c r="G35" s="50" t="str">
        <f t="shared" si="2"/>
        <v/>
      </c>
      <c r="H35" s="49"/>
      <c r="I35" s="50" t="str">
        <f t="shared" si="3"/>
        <v/>
      </c>
      <c r="J35" s="348"/>
    </row>
    <row r="36" spans="1:10" s="9" customFormat="1" ht="25.2" customHeight="1" x14ac:dyDescent="0.25">
      <c r="A36" s="204" t="s">
        <v>8</v>
      </c>
      <c r="B36" s="49"/>
      <c r="C36" s="50" t="str">
        <f t="shared" si="0"/>
        <v/>
      </c>
      <c r="D36" s="49"/>
      <c r="E36" s="50" t="str">
        <f t="shared" si="1"/>
        <v/>
      </c>
      <c r="F36" s="49"/>
      <c r="G36" s="50" t="str">
        <f t="shared" si="2"/>
        <v/>
      </c>
      <c r="H36" s="49"/>
      <c r="I36" s="50" t="str">
        <f t="shared" si="3"/>
        <v/>
      </c>
      <c r="J36" s="348"/>
    </row>
    <row r="37" spans="1:10" s="9" customFormat="1" ht="25.2" customHeight="1" x14ac:dyDescent="0.25">
      <c r="A37" s="204" t="s">
        <v>9</v>
      </c>
      <c r="B37" s="49"/>
      <c r="C37" s="50" t="str">
        <f t="shared" si="0"/>
        <v/>
      </c>
      <c r="D37" s="49"/>
      <c r="E37" s="50" t="str">
        <f t="shared" si="1"/>
        <v/>
      </c>
      <c r="F37" s="49"/>
      <c r="G37" s="50" t="str">
        <f t="shared" si="2"/>
        <v/>
      </c>
      <c r="H37" s="49"/>
      <c r="I37" s="50" t="str">
        <f t="shared" si="3"/>
        <v/>
      </c>
      <c r="J37" s="348"/>
    </row>
    <row r="38" spans="1:10" s="9" customFormat="1" ht="25.2" customHeight="1" x14ac:dyDescent="0.25">
      <c r="A38" s="204" t="s">
        <v>28</v>
      </c>
      <c r="B38" s="49"/>
      <c r="C38" s="50" t="str">
        <f t="shared" si="0"/>
        <v/>
      </c>
      <c r="D38" s="49"/>
      <c r="E38" s="50" t="str">
        <f t="shared" si="1"/>
        <v/>
      </c>
      <c r="F38" s="49"/>
      <c r="G38" s="50" t="str">
        <f t="shared" si="2"/>
        <v/>
      </c>
      <c r="H38" s="49"/>
      <c r="I38" s="50" t="str">
        <f t="shared" si="3"/>
        <v/>
      </c>
      <c r="J38" s="348"/>
    </row>
    <row r="39" spans="1:10" s="9" customFormat="1" ht="25.2" customHeight="1" x14ac:dyDescent="0.25">
      <c r="A39" s="204" t="s">
        <v>10</v>
      </c>
      <c r="B39" s="49"/>
      <c r="C39" s="50" t="str">
        <f t="shared" si="0"/>
        <v/>
      </c>
      <c r="D39" s="49"/>
      <c r="E39" s="50" t="str">
        <f t="shared" si="1"/>
        <v/>
      </c>
      <c r="F39" s="49"/>
      <c r="G39" s="50" t="str">
        <f t="shared" si="2"/>
        <v/>
      </c>
      <c r="H39" s="49"/>
      <c r="I39" s="50" t="str">
        <f t="shared" si="3"/>
        <v/>
      </c>
      <c r="J39" s="348"/>
    </row>
    <row r="40" spans="1:10" s="9" customFormat="1" ht="25.2" customHeight="1" x14ac:dyDescent="0.25">
      <c r="A40" s="204" t="s">
        <v>19</v>
      </c>
      <c r="B40" s="49"/>
      <c r="C40" s="50" t="str">
        <f t="shared" si="0"/>
        <v/>
      </c>
      <c r="D40" s="49"/>
      <c r="E40" s="50" t="str">
        <f t="shared" si="1"/>
        <v/>
      </c>
      <c r="F40" s="49"/>
      <c r="G40" s="50" t="str">
        <f t="shared" si="2"/>
        <v/>
      </c>
      <c r="H40" s="49"/>
      <c r="I40" s="50" t="str">
        <f t="shared" si="3"/>
        <v/>
      </c>
      <c r="J40" s="348"/>
    </row>
    <row r="41" spans="1:10" s="9" customFormat="1" ht="25.2" customHeight="1" x14ac:dyDescent="0.25">
      <c r="A41" s="204" t="s">
        <v>183</v>
      </c>
      <c r="B41" s="49"/>
      <c r="C41" s="50" t="str">
        <f t="shared" si="0"/>
        <v/>
      </c>
      <c r="D41" s="49"/>
      <c r="E41" s="50" t="str">
        <f t="shared" si="1"/>
        <v/>
      </c>
      <c r="F41" s="49"/>
      <c r="G41" s="50" t="str">
        <f t="shared" si="2"/>
        <v/>
      </c>
      <c r="H41" s="49"/>
      <c r="I41" s="50" t="str">
        <f t="shared" si="3"/>
        <v/>
      </c>
      <c r="J41" s="348"/>
    </row>
    <row r="42" spans="1:10" s="9" customFormat="1" ht="30.6" customHeight="1" x14ac:dyDescent="0.25">
      <c r="A42" s="204" t="s">
        <v>26</v>
      </c>
      <c r="B42" s="49"/>
      <c r="C42" s="50" t="str">
        <f t="shared" si="0"/>
        <v/>
      </c>
      <c r="D42" s="49"/>
      <c r="E42" s="50" t="str">
        <f t="shared" si="1"/>
        <v/>
      </c>
      <c r="F42" s="49"/>
      <c r="G42" s="50" t="str">
        <f t="shared" si="2"/>
        <v/>
      </c>
      <c r="H42" s="49"/>
      <c r="I42" s="50" t="str">
        <f t="shared" si="3"/>
        <v/>
      </c>
      <c r="J42" s="348"/>
    </row>
    <row r="43" spans="1:10" s="11" customFormat="1" ht="25.2" customHeight="1" x14ac:dyDescent="0.25">
      <c r="A43" s="204" t="s">
        <v>33</v>
      </c>
      <c r="B43" s="49"/>
      <c r="C43" s="50" t="str">
        <f t="shared" si="0"/>
        <v/>
      </c>
      <c r="D43" s="49"/>
      <c r="E43" s="50" t="str">
        <f t="shared" si="1"/>
        <v/>
      </c>
      <c r="F43" s="49"/>
      <c r="G43" s="50" t="str">
        <f t="shared" si="2"/>
        <v/>
      </c>
      <c r="H43" s="49"/>
      <c r="I43" s="50" t="str">
        <f t="shared" si="3"/>
        <v/>
      </c>
      <c r="J43" s="351"/>
    </row>
    <row r="44" spans="1:10" ht="29.4" customHeight="1" x14ac:dyDescent="0.25">
      <c r="A44" s="274" t="s">
        <v>12</v>
      </c>
      <c r="B44" s="49"/>
      <c r="C44" s="50" t="str">
        <f t="shared" si="0"/>
        <v/>
      </c>
      <c r="D44" s="51"/>
      <c r="E44" s="50" t="str">
        <f t="shared" si="1"/>
        <v/>
      </c>
      <c r="F44" s="51"/>
      <c r="G44" s="50" t="str">
        <f t="shared" si="2"/>
        <v/>
      </c>
      <c r="H44" s="51"/>
      <c r="I44" s="50" t="str">
        <f t="shared" si="3"/>
        <v/>
      </c>
    </row>
    <row r="45" spans="1:10" s="9" customFormat="1" ht="17.399999999999999" customHeight="1" x14ac:dyDescent="0.25">
      <c r="A45" s="278"/>
      <c r="B45" s="75"/>
      <c r="C45" s="40" t="str">
        <f t="shared" si="0"/>
        <v/>
      </c>
      <c r="D45" s="75"/>
      <c r="E45" s="40" t="str">
        <f t="shared" si="1"/>
        <v/>
      </c>
      <c r="F45" s="75"/>
      <c r="G45" s="40" t="str">
        <f t="shared" si="2"/>
        <v/>
      </c>
      <c r="H45" s="75"/>
      <c r="I45" s="40" t="str">
        <f t="shared" si="3"/>
        <v/>
      </c>
      <c r="J45" s="348"/>
    </row>
    <row r="46" spans="1:10" s="9" customFormat="1" ht="25.2" customHeight="1" x14ac:dyDescent="0.25">
      <c r="A46" s="61" t="s">
        <v>118</v>
      </c>
      <c r="B46" s="277">
        <f>SUM(B27:B45)</f>
        <v>0</v>
      </c>
      <c r="C46" s="47" t="str">
        <f t="shared" si="0"/>
        <v/>
      </c>
      <c r="D46" s="277">
        <f>SUM(D27:D45)</f>
        <v>0</v>
      </c>
      <c r="E46" s="47" t="str">
        <f t="shared" si="1"/>
        <v/>
      </c>
      <c r="F46" s="277">
        <f>SUM(F27:F45)</f>
        <v>0</v>
      </c>
      <c r="G46" s="47" t="str">
        <f t="shared" si="2"/>
        <v/>
      </c>
      <c r="H46" s="277">
        <f>SUM(H27:H45)</f>
        <v>0</v>
      </c>
      <c r="I46" s="47" t="str">
        <f t="shared" si="3"/>
        <v/>
      </c>
      <c r="J46" s="348"/>
    </row>
    <row r="47" spans="1:10" ht="48.6" customHeight="1" x14ac:dyDescent="0.25">
      <c r="A47" s="63" t="s">
        <v>31</v>
      </c>
      <c r="C47" s="60"/>
      <c r="D47" s="37"/>
      <c r="E47" s="60"/>
      <c r="F47" s="37"/>
      <c r="G47" s="60"/>
      <c r="H47" s="37"/>
      <c r="I47" s="60"/>
    </row>
    <row r="48" spans="1:10" s="9" customFormat="1" ht="25.2" customHeight="1" x14ac:dyDescent="0.25">
      <c r="A48" s="275" t="s">
        <v>16</v>
      </c>
      <c r="B48" s="49"/>
      <c r="C48" s="50" t="str">
        <f>IF(B48="","",IF(B48=0,"",(B48/B$6/$A$11)))</f>
        <v/>
      </c>
      <c r="D48" s="49"/>
      <c r="E48" s="50" t="str">
        <f>IF(D48="","",IF(D48=0,"",(D48/D$6/$A$11)))</f>
        <v/>
      </c>
      <c r="F48" s="49"/>
      <c r="G48" s="50" t="str">
        <f>IF(F48="","",IF(F48=0,"",(F48/F$6/$A$11)))</f>
        <v/>
      </c>
      <c r="H48" s="49"/>
      <c r="I48" s="50" t="str">
        <f>IF(H48="","",IF(H48=0,"",(H48/H$6/$A$11)))</f>
        <v/>
      </c>
      <c r="J48" s="348"/>
    </row>
    <row r="49" spans="1:10" s="9" customFormat="1" ht="30.6" customHeight="1" x14ac:dyDescent="0.25">
      <c r="A49" s="61" t="s">
        <v>119</v>
      </c>
      <c r="B49" s="64">
        <f>SUM(B48:B48)</f>
        <v>0</v>
      </c>
      <c r="C49" s="40" t="str">
        <f>IF(B49="","",IF(B49=0,"",(B49/B$6/$A$11)))</f>
        <v/>
      </c>
      <c r="D49" s="64">
        <f>SUM(D48:D48)</f>
        <v>0</v>
      </c>
      <c r="E49" s="40" t="str">
        <f>IF(D49="","",IF(D49=0,"",(D49/D$6/$A$11)))</f>
        <v/>
      </c>
      <c r="F49" s="64">
        <f>SUM(F48:F48)</f>
        <v>0</v>
      </c>
      <c r="G49" s="40" t="str">
        <f>IF(F49="","",IF(F49=0,"",(F49/F$6/$A$11)))</f>
        <v/>
      </c>
      <c r="H49" s="64">
        <f>SUM(H48:H48)</f>
        <v>0</v>
      </c>
      <c r="I49" s="40" t="str">
        <f>IF(H49="","",IF(H49=0,"",(H49/H$6/$A$11)))</f>
        <v/>
      </c>
      <c r="J49" s="348"/>
    </row>
    <row r="50" spans="1:10" s="9" customFormat="1" ht="25.2" customHeight="1" x14ac:dyDescent="0.25">
      <c r="A50" s="63" t="s">
        <v>17</v>
      </c>
      <c r="B50" s="65"/>
      <c r="C50" s="60"/>
      <c r="D50" s="65"/>
      <c r="E50" s="60"/>
      <c r="F50" s="65"/>
      <c r="G50" s="60"/>
      <c r="H50" s="65"/>
      <c r="I50" s="60"/>
      <c r="J50" s="348"/>
    </row>
    <row r="51" spans="1:10" s="9" customFormat="1" ht="25.2" customHeight="1" x14ac:dyDescent="0.25">
      <c r="A51" s="204" t="s">
        <v>184</v>
      </c>
      <c r="B51" s="49"/>
      <c r="C51" s="50" t="str">
        <f t="shared" ref="C51:C62" si="4">IF(B51="","",IF(B51=0,"",(B51/B$6/$A$11)))</f>
        <v/>
      </c>
      <c r="D51" s="49"/>
      <c r="E51" s="50" t="str">
        <f t="shared" ref="E51:E62" si="5">IF(D51="","",IF(D51=0,"",(D51/D$6/$A$11)))</f>
        <v/>
      </c>
      <c r="F51" s="49"/>
      <c r="G51" s="50" t="str">
        <f t="shared" ref="G51:G62" si="6">IF(F51="","",IF(F51=0,"",(F51/F$6/$A$11)))</f>
        <v/>
      </c>
      <c r="H51" s="49"/>
      <c r="I51" s="50" t="str">
        <f t="shared" ref="I51:I62" si="7">IF(H51="","",IF(H51=0,"",(H51/H$6/$A$11)))</f>
        <v/>
      </c>
      <c r="J51" s="348"/>
    </row>
    <row r="52" spans="1:10" s="9" customFormat="1" ht="31.2" customHeight="1" x14ac:dyDescent="0.25">
      <c r="A52" s="204" t="s">
        <v>35</v>
      </c>
      <c r="B52" s="49"/>
      <c r="C52" s="50" t="str">
        <f t="shared" si="4"/>
        <v/>
      </c>
      <c r="D52" s="49"/>
      <c r="E52" s="50" t="str">
        <f t="shared" si="5"/>
        <v/>
      </c>
      <c r="F52" s="49"/>
      <c r="G52" s="50" t="str">
        <f t="shared" si="6"/>
        <v/>
      </c>
      <c r="H52" s="49"/>
      <c r="I52" s="50" t="str">
        <f t="shared" si="7"/>
        <v/>
      </c>
      <c r="J52" s="348"/>
    </row>
    <row r="53" spans="1:10" s="9" customFormat="1" ht="28.2" customHeight="1" x14ac:dyDescent="0.25">
      <c r="A53" s="270" t="s">
        <v>29</v>
      </c>
      <c r="B53" s="49"/>
      <c r="C53" s="50" t="str">
        <f t="shared" si="4"/>
        <v/>
      </c>
      <c r="D53" s="49"/>
      <c r="E53" s="50" t="str">
        <f t="shared" si="5"/>
        <v/>
      </c>
      <c r="F53" s="49"/>
      <c r="G53" s="50" t="str">
        <f t="shared" si="6"/>
        <v/>
      </c>
      <c r="H53" s="49"/>
      <c r="I53" s="50" t="str">
        <f t="shared" si="7"/>
        <v/>
      </c>
      <c r="J53" s="348"/>
    </row>
    <row r="54" spans="1:10" s="9" customFormat="1" ht="25.2" customHeight="1" x14ac:dyDescent="0.25">
      <c r="A54" s="204" t="s">
        <v>30</v>
      </c>
      <c r="B54" s="49"/>
      <c r="C54" s="50" t="str">
        <f t="shared" si="4"/>
        <v/>
      </c>
      <c r="D54" s="51"/>
      <c r="E54" s="50" t="str">
        <f t="shared" si="5"/>
        <v/>
      </c>
      <c r="F54" s="51"/>
      <c r="G54" s="50" t="str">
        <f t="shared" si="6"/>
        <v/>
      </c>
      <c r="H54" s="51"/>
      <c r="I54" s="50" t="str">
        <f t="shared" si="7"/>
        <v/>
      </c>
      <c r="J54" s="348"/>
    </row>
    <row r="55" spans="1:10" s="9" customFormat="1" ht="27.45" customHeight="1" x14ac:dyDescent="0.25">
      <c r="A55" s="270" t="s">
        <v>34</v>
      </c>
      <c r="B55" s="49"/>
      <c r="C55" s="50" t="str">
        <f t="shared" si="4"/>
        <v/>
      </c>
      <c r="D55" s="75"/>
      <c r="E55" s="50" t="str">
        <f t="shared" si="5"/>
        <v/>
      </c>
      <c r="F55" s="75"/>
      <c r="G55" s="50" t="str">
        <f t="shared" si="6"/>
        <v/>
      </c>
      <c r="H55" s="75"/>
      <c r="I55" s="50" t="str">
        <f t="shared" si="7"/>
        <v/>
      </c>
      <c r="J55" s="348"/>
    </row>
    <row r="56" spans="1:10" s="9" customFormat="1" ht="40.950000000000003" customHeight="1" x14ac:dyDescent="0.25">
      <c r="A56" s="271" t="s">
        <v>346</v>
      </c>
      <c r="B56" s="49"/>
      <c r="C56" s="50" t="str">
        <f t="shared" si="4"/>
        <v/>
      </c>
      <c r="D56" s="75"/>
      <c r="E56" s="50" t="str">
        <f t="shared" si="5"/>
        <v/>
      </c>
      <c r="F56" s="75"/>
      <c r="G56" s="50" t="str">
        <f t="shared" si="6"/>
        <v/>
      </c>
      <c r="H56" s="75"/>
      <c r="I56" s="50" t="str">
        <f t="shared" si="7"/>
        <v/>
      </c>
      <c r="J56" s="348"/>
    </row>
    <row r="57" spans="1:10" s="11" customFormat="1" ht="25.5" customHeight="1" x14ac:dyDescent="0.25">
      <c r="A57" s="272" t="s">
        <v>25</v>
      </c>
      <c r="B57" s="49"/>
      <c r="C57" s="50" t="str">
        <f t="shared" si="4"/>
        <v/>
      </c>
      <c r="D57" s="51"/>
      <c r="E57" s="50" t="str">
        <f t="shared" si="5"/>
        <v/>
      </c>
      <c r="F57" s="276"/>
      <c r="G57" s="50" t="str">
        <f t="shared" si="6"/>
        <v/>
      </c>
      <c r="H57" s="51"/>
      <c r="I57" s="50" t="str">
        <f t="shared" si="7"/>
        <v/>
      </c>
      <c r="J57" s="351"/>
    </row>
    <row r="58" spans="1:10" s="9" customFormat="1" ht="18.600000000000001" customHeight="1" x14ac:dyDescent="0.25">
      <c r="A58" s="202"/>
      <c r="B58" s="75"/>
      <c r="C58" s="50" t="str">
        <f t="shared" si="4"/>
        <v/>
      </c>
      <c r="D58" s="75"/>
      <c r="E58" s="50" t="str">
        <f t="shared" si="5"/>
        <v/>
      </c>
      <c r="F58" s="75"/>
      <c r="G58" s="50" t="str">
        <f t="shared" si="6"/>
        <v/>
      </c>
      <c r="H58" s="75"/>
      <c r="I58" s="50" t="str">
        <f t="shared" si="7"/>
        <v/>
      </c>
      <c r="J58" s="348"/>
    </row>
    <row r="59" spans="1:10" s="9" customFormat="1" ht="25.5" customHeight="1" thickBot="1" x14ac:dyDescent="0.3">
      <c r="A59" s="68" t="s">
        <v>117</v>
      </c>
      <c r="B59" s="62">
        <f>SUM(B51:B58)</f>
        <v>0</v>
      </c>
      <c r="C59" s="70" t="str">
        <f t="shared" si="4"/>
        <v/>
      </c>
      <c r="D59" s="62">
        <f>SUM(D51:D58)</f>
        <v>0</v>
      </c>
      <c r="E59" s="70" t="str">
        <f t="shared" si="5"/>
        <v/>
      </c>
      <c r="F59" s="62">
        <f>SUM(F51:F58)</f>
        <v>0</v>
      </c>
      <c r="G59" s="50" t="str">
        <f t="shared" si="6"/>
        <v/>
      </c>
      <c r="H59" s="62">
        <f>SUM(H51:H58)</f>
        <v>0</v>
      </c>
      <c r="I59" s="70" t="str">
        <f t="shared" si="7"/>
        <v/>
      </c>
      <c r="J59" s="348"/>
    </row>
    <row r="60" spans="1:10" s="9" customFormat="1" ht="37.950000000000003" customHeight="1" thickTop="1" x14ac:dyDescent="0.25">
      <c r="A60" s="281" t="s">
        <v>120</v>
      </c>
      <c r="B60" s="287">
        <f>B25-B46+B49-B59</f>
        <v>0</v>
      </c>
      <c r="C60" s="288" t="str">
        <f t="shared" si="4"/>
        <v/>
      </c>
      <c r="D60" s="287">
        <f>D25-D46+D49-D59</f>
        <v>0</v>
      </c>
      <c r="E60" s="288" t="str">
        <f t="shared" si="5"/>
        <v/>
      </c>
      <c r="F60" s="287">
        <f>F25-F46+F49-F59</f>
        <v>0</v>
      </c>
      <c r="G60" s="289" t="str">
        <f t="shared" si="6"/>
        <v/>
      </c>
      <c r="H60" s="287">
        <f>H25-H46+H49-H59</f>
        <v>0</v>
      </c>
      <c r="I60" s="288" t="str">
        <f t="shared" si="7"/>
        <v/>
      </c>
      <c r="J60" s="348"/>
    </row>
    <row r="61" spans="1:10" s="16" customFormat="1" ht="37.950000000000003" customHeight="1" x14ac:dyDescent="0.25">
      <c r="A61" s="143" t="s">
        <v>121</v>
      </c>
      <c r="B61" s="10">
        <f>'Jälkilaskelma 2019'!B62</f>
        <v>0</v>
      </c>
      <c r="C61" s="147" t="str">
        <f t="shared" si="4"/>
        <v/>
      </c>
      <c r="D61" s="10">
        <f>'Jälkilaskelma 2019'!D62</f>
        <v>0</v>
      </c>
      <c r="E61" s="147" t="str">
        <f t="shared" si="5"/>
        <v/>
      </c>
      <c r="F61" s="10">
        <f>'Jälkilaskelma 2019'!F62</f>
        <v>0</v>
      </c>
      <c r="G61" s="147" t="str">
        <f t="shared" si="6"/>
        <v/>
      </c>
      <c r="H61" s="10">
        <f>'Jälkilaskelma 2019'!H62</f>
        <v>0</v>
      </c>
      <c r="I61" s="147" t="str">
        <f t="shared" si="7"/>
        <v/>
      </c>
      <c r="J61" s="345"/>
    </row>
    <row r="62" spans="1:10" s="9" customFormat="1" ht="37.950000000000003" customHeight="1" x14ac:dyDescent="0.25">
      <c r="A62" s="144" t="s">
        <v>186</v>
      </c>
      <c r="B62" s="290">
        <f>B60+B61</f>
        <v>0</v>
      </c>
      <c r="C62" s="157" t="str">
        <f t="shared" si="4"/>
        <v/>
      </c>
      <c r="D62" s="290">
        <f>D60+D61</f>
        <v>0</v>
      </c>
      <c r="E62" s="157" t="str">
        <f t="shared" si="5"/>
        <v/>
      </c>
      <c r="F62" s="290">
        <f>F60+F61</f>
        <v>0</v>
      </c>
      <c r="G62" s="157" t="str">
        <f t="shared" si="6"/>
        <v/>
      </c>
      <c r="H62" s="290">
        <f>H60+H61</f>
        <v>0</v>
      </c>
      <c r="I62" s="157" t="str">
        <f t="shared" si="7"/>
        <v/>
      </c>
      <c r="J62" s="348"/>
    </row>
    <row r="63" spans="1:10" s="9" customFormat="1" ht="45.6" customHeight="1" thickBot="1" x14ac:dyDescent="0.35">
      <c r="A63" s="71" t="s">
        <v>46</v>
      </c>
      <c r="B63" s="44"/>
      <c r="C63" s="72"/>
      <c r="D63" s="44"/>
      <c r="E63" s="72"/>
      <c r="F63" s="44"/>
      <c r="G63" s="72"/>
      <c r="H63" s="44"/>
      <c r="I63" s="72"/>
      <c r="J63" s="348"/>
    </row>
    <row r="64" spans="1:10" s="9" customFormat="1" ht="25.2" customHeight="1" thickTop="1" x14ac:dyDescent="0.25">
      <c r="A64" s="272" t="s">
        <v>15</v>
      </c>
      <c r="B64" s="46"/>
      <c r="C64" s="50" t="str">
        <f>IF(B64="","",IF(B64=0,"",(B64/B$6/$A$11)))</f>
        <v/>
      </c>
      <c r="D64" s="46"/>
      <c r="E64" s="40" t="str">
        <f>IF(D64="","",IF(D64=0,"",(D64/D$6/$A$11)))</f>
        <v/>
      </c>
      <c r="F64" s="46"/>
      <c r="G64" s="50" t="str">
        <f>IF(F64="","",IF(F64=0,"",(F64/F$6/$A$11)))</f>
        <v/>
      </c>
      <c r="H64" s="46"/>
      <c r="I64" s="50" t="str">
        <f>IF(H64="","",IF(H64=0,"",(H64/H$6/$A$11)))</f>
        <v/>
      </c>
      <c r="J64" s="348"/>
    </row>
    <row r="65" spans="1:10" s="9" customFormat="1" ht="25.2" customHeight="1" x14ac:dyDescent="0.25">
      <c r="A65" s="280" t="s">
        <v>16</v>
      </c>
      <c r="B65" s="49"/>
      <c r="C65" s="50" t="str">
        <f>IF(B65="","",IF(B65=0,"",(B65/B$6/$A$11)))</f>
        <v/>
      </c>
      <c r="D65" s="49"/>
      <c r="E65" s="50" t="str">
        <f>IF(D65="","",IF(D65=0,"",(D65/D$6/$A$11)))</f>
        <v/>
      </c>
      <c r="F65" s="49"/>
      <c r="G65" s="50" t="str">
        <f>IF(F65="","",IF(F65=0,"",(F65/F$6/$A$11)))</f>
        <v/>
      </c>
      <c r="H65" s="49"/>
      <c r="I65" s="50" t="str">
        <f>IF(H65="","",IF(H65=0,"",(H65/H$6/$A$11)))</f>
        <v/>
      </c>
      <c r="J65" s="348"/>
    </row>
    <row r="66" spans="1:10" s="9" customFormat="1" ht="25.2" customHeight="1" x14ac:dyDescent="0.25">
      <c r="A66" s="61" t="s">
        <v>187</v>
      </c>
      <c r="B66" s="64">
        <f>SUM(B64:B65)</f>
        <v>0</v>
      </c>
      <c r="C66" s="40" t="str">
        <f>IF(B66="","",IF(B66=0,"",(B66/B$6/$A$11)))</f>
        <v/>
      </c>
      <c r="D66" s="64">
        <f>SUM(D64:D65)</f>
        <v>0</v>
      </c>
      <c r="E66" s="40" t="str">
        <f>IF(D66="","",IF(D66=0,"",(D66/D$6/$A$11)))</f>
        <v/>
      </c>
      <c r="F66" s="64">
        <f>SUM(F64:F65)</f>
        <v>0</v>
      </c>
      <c r="G66" s="40" t="str">
        <f>IF(F66="","",IF(F66=0,"",(F66/F$6/$A$11)))</f>
        <v/>
      </c>
      <c r="H66" s="64">
        <f>SUM(H64:H65)</f>
        <v>0</v>
      </c>
      <c r="I66" s="40" t="str">
        <f>IF(H66="","",IF(H66=0,"",(H66/H$6/$A$11)))</f>
        <v/>
      </c>
      <c r="J66" s="348"/>
    </row>
    <row r="67" spans="1:10" ht="36.6" customHeight="1" x14ac:dyDescent="0.25">
      <c r="A67" s="63" t="s">
        <v>17</v>
      </c>
      <c r="B67" s="65"/>
      <c r="C67" s="60"/>
      <c r="D67" s="65"/>
      <c r="E67" s="60"/>
      <c r="F67" s="65"/>
      <c r="G67" s="60"/>
      <c r="H67" s="65"/>
      <c r="I67" s="60"/>
    </row>
    <row r="68" spans="1:10" s="9" customFormat="1" ht="25.2" customHeight="1" x14ac:dyDescent="0.25">
      <c r="A68" s="204" t="s">
        <v>184</v>
      </c>
      <c r="B68" s="49"/>
      <c r="C68" s="50" t="str">
        <f t="shared" ref="C68:C79" si="8">IF(B68="","",IF(B68=0,"",(B68/B$6/$A$11)))</f>
        <v/>
      </c>
      <c r="D68" s="49"/>
      <c r="E68" s="50" t="str">
        <f t="shared" ref="E68:E79" si="9">IF(D68="","",IF(D68=0,"",(D68/D$6/$A$11)))</f>
        <v/>
      </c>
      <c r="F68" s="49"/>
      <c r="G68" s="50" t="str">
        <f t="shared" ref="G68:G79" si="10">IF(F68="","",IF(F68=0,"",(F68/F$6/$A$11)))</f>
        <v/>
      </c>
      <c r="H68" s="49"/>
      <c r="I68" s="50" t="str">
        <f t="shared" ref="I68:I79" si="11">IF(H68="","",IF(H68=0,"",(H68/H$6/$A$11)))</f>
        <v/>
      </c>
      <c r="J68" s="348"/>
    </row>
    <row r="69" spans="1:10" s="9" customFormat="1" ht="31.2" customHeight="1" x14ac:dyDescent="0.25">
      <c r="A69" s="204" t="s">
        <v>35</v>
      </c>
      <c r="B69" s="49"/>
      <c r="C69" s="40" t="str">
        <f t="shared" si="8"/>
        <v/>
      </c>
      <c r="D69" s="49"/>
      <c r="E69" s="50" t="str">
        <f t="shared" si="9"/>
        <v/>
      </c>
      <c r="F69" s="49"/>
      <c r="G69" s="50" t="str">
        <f t="shared" si="10"/>
        <v/>
      </c>
      <c r="H69" s="49"/>
      <c r="I69" s="50" t="str">
        <f t="shared" si="11"/>
        <v/>
      </c>
      <c r="J69" s="348"/>
    </row>
    <row r="70" spans="1:10" s="9" customFormat="1" ht="25.2" customHeight="1" x14ac:dyDescent="0.25">
      <c r="A70" s="270" t="s">
        <v>29</v>
      </c>
      <c r="B70" s="49"/>
      <c r="C70" s="38" t="str">
        <f t="shared" si="8"/>
        <v/>
      </c>
      <c r="D70" s="49"/>
      <c r="E70" s="50" t="str">
        <f t="shared" si="9"/>
        <v/>
      </c>
      <c r="F70" s="49"/>
      <c r="G70" s="50" t="str">
        <f t="shared" si="10"/>
        <v/>
      </c>
      <c r="H70" s="49"/>
      <c r="I70" s="50" t="str">
        <f t="shared" si="11"/>
        <v/>
      </c>
      <c r="J70" s="348"/>
    </row>
    <row r="71" spans="1:10" s="9" customFormat="1" ht="25.2" customHeight="1" x14ac:dyDescent="0.25">
      <c r="A71" s="204" t="s">
        <v>30</v>
      </c>
      <c r="B71" s="49"/>
      <c r="C71" s="50" t="str">
        <f t="shared" si="8"/>
        <v/>
      </c>
      <c r="D71" s="51"/>
      <c r="E71" s="50" t="str">
        <f t="shared" si="9"/>
        <v/>
      </c>
      <c r="F71" s="51"/>
      <c r="G71" s="50" t="str">
        <f t="shared" si="10"/>
        <v/>
      </c>
      <c r="H71" s="51"/>
      <c r="I71" s="50" t="str">
        <f t="shared" si="11"/>
        <v/>
      </c>
      <c r="J71" s="348"/>
    </row>
    <row r="72" spans="1:10" s="9" customFormat="1" ht="33" customHeight="1" x14ac:dyDescent="0.25">
      <c r="A72" s="151" t="s">
        <v>34</v>
      </c>
      <c r="B72" s="49"/>
      <c r="C72" s="50" t="str">
        <f t="shared" si="8"/>
        <v/>
      </c>
      <c r="D72" s="75"/>
      <c r="E72" s="50" t="str">
        <f t="shared" si="9"/>
        <v/>
      </c>
      <c r="F72" s="75"/>
      <c r="G72" s="50" t="str">
        <f t="shared" si="10"/>
        <v/>
      </c>
      <c r="H72" s="75"/>
      <c r="I72" s="50" t="str">
        <f t="shared" si="11"/>
        <v/>
      </c>
      <c r="J72" s="348"/>
    </row>
    <row r="73" spans="1:10" s="9" customFormat="1" ht="34.200000000000003" customHeight="1" x14ac:dyDescent="0.25">
      <c r="A73" s="271" t="s">
        <v>346</v>
      </c>
      <c r="B73" s="49"/>
      <c r="C73" s="50" t="str">
        <f t="shared" si="8"/>
        <v/>
      </c>
      <c r="D73" s="75"/>
      <c r="E73" s="50" t="str">
        <f t="shared" si="9"/>
        <v/>
      </c>
      <c r="F73" s="75"/>
      <c r="G73" s="50" t="str">
        <f t="shared" si="10"/>
        <v/>
      </c>
      <c r="H73" s="75"/>
      <c r="I73" s="50" t="str">
        <f t="shared" si="11"/>
        <v/>
      </c>
      <c r="J73" s="348"/>
    </row>
    <row r="74" spans="1:10" s="9" customFormat="1" ht="25.2" customHeight="1" x14ac:dyDescent="0.25">
      <c r="A74" s="272" t="s">
        <v>25</v>
      </c>
      <c r="B74" s="49"/>
      <c r="C74" s="50" t="str">
        <f t="shared" si="8"/>
        <v/>
      </c>
      <c r="D74" s="49"/>
      <c r="E74" s="50" t="str">
        <f t="shared" si="9"/>
        <v/>
      </c>
      <c r="F74" s="49"/>
      <c r="G74" s="50" t="str">
        <f t="shared" si="10"/>
        <v/>
      </c>
      <c r="H74" s="49"/>
      <c r="I74" s="50" t="str">
        <f t="shared" si="11"/>
        <v/>
      </c>
      <c r="J74" s="348"/>
    </row>
    <row r="75" spans="1:10" s="9" customFormat="1" ht="16.95" customHeight="1" x14ac:dyDescent="0.25">
      <c r="A75" s="203"/>
      <c r="B75" s="75"/>
      <c r="C75" s="50" t="str">
        <f t="shared" si="8"/>
        <v/>
      </c>
      <c r="D75" s="75"/>
      <c r="E75" s="50" t="str">
        <f t="shared" si="9"/>
        <v/>
      </c>
      <c r="F75" s="75"/>
      <c r="G75" s="50" t="str">
        <f t="shared" si="10"/>
        <v/>
      </c>
      <c r="H75" s="75"/>
      <c r="I75" s="50" t="str">
        <f t="shared" si="11"/>
        <v/>
      </c>
      <c r="J75" s="348"/>
    </row>
    <row r="76" spans="1:10" s="9" customFormat="1" ht="33.6" customHeight="1" thickBot="1" x14ac:dyDescent="0.3">
      <c r="A76" s="74" t="s">
        <v>117</v>
      </c>
      <c r="B76" s="62">
        <f>SUM(B68:B75)</f>
        <v>0</v>
      </c>
      <c r="C76" s="70" t="str">
        <f t="shared" si="8"/>
        <v/>
      </c>
      <c r="D76" s="62">
        <f>SUM(D68:D75)</f>
        <v>0</v>
      </c>
      <c r="E76" s="70" t="str">
        <f t="shared" si="9"/>
        <v/>
      </c>
      <c r="F76" s="69">
        <f>SUM(F68:F75)</f>
        <v>0</v>
      </c>
      <c r="G76" s="50" t="str">
        <f t="shared" si="10"/>
        <v/>
      </c>
      <c r="H76" s="69">
        <f>SUM(H68:H75)</f>
        <v>0</v>
      </c>
      <c r="I76" s="70" t="str">
        <f t="shared" si="11"/>
        <v/>
      </c>
      <c r="J76" s="348"/>
    </row>
    <row r="77" spans="1:10" s="11" customFormat="1" ht="31.2" customHeight="1" thickTop="1" x14ac:dyDescent="0.25">
      <c r="A77" s="281" t="s">
        <v>188</v>
      </c>
      <c r="B77" s="132">
        <f>B66-B76</f>
        <v>0</v>
      </c>
      <c r="C77" s="38" t="str">
        <f t="shared" si="8"/>
        <v/>
      </c>
      <c r="D77" s="132">
        <f>D66-D76</f>
        <v>0</v>
      </c>
      <c r="E77" s="38" t="str">
        <f t="shared" si="9"/>
        <v/>
      </c>
      <c r="F77" s="132">
        <f>F66-F76</f>
        <v>0</v>
      </c>
      <c r="G77" s="232" t="str">
        <f t="shared" si="10"/>
        <v/>
      </c>
      <c r="H77" s="132">
        <f>H66-H76</f>
        <v>0</v>
      </c>
      <c r="I77" s="38" t="str">
        <f t="shared" si="11"/>
        <v/>
      </c>
      <c r="J77" s="351"/>
    </row>
    <row r="78" spans="1:10" s="9" customFormat="1" ht="31.2" customHeight="1" x14ac:dyDescent="0.25">
      <c r="A78" s="282" t="s">
        <v>189</v>
      </c>
      <c r="B78" s="49">
        <f>'Jälkilaskelma 2019'!B79</f>
        <v>0</v>
      </c>
      <c r="C78" s="50" t="str">
        <f t="shared" si="8"/>
        <v/>
      </c>
      <c r="D78" s="49">
        <f>'Jälkilaskelma 2019'!D79</f>
        <v>0</v>
      </c>
      <c r="E78" s="50" t="str">
        <f t="shared" si="9"/>
        <v/>
      </c>
      <c r="F78" s="49">
        <f>'Jälkilaskelma 2019'!F79</f>
        <v>0</v>
      </c>
      <c r="G78" s="50" t="str">
        <f t="shared" si="10"/>
        <v/>
      </c>
      <c r="H78" s="49">
        <f>'Jälkilaskelma 2019'!H79</f>
        <v>0</v>
      </c>
      <c r="I78" s="50" t="str">
        <f t="shared" si="11"/>
        <v/>
      </c>
      <c r="J78" s="348"/>
    </row>
    <row r="79" spans="1:10" s="9" customFormat="1" ht="31.2" customHeight="1" x14ac:dyDescent="0.25">
      <c r="A79" s="282" t="s">
        <v>190</v>
      </c>
      <c r="B79" s="133">
        <f>B77+B78</f>
        <v>0</v>
      </c>
      <c r="C79" s="40" t="str">
        <f t="shared" si="8"/>
        <v/>
      </c>
      <c r="D79" s="133">
        <f>D77+D78</f>
        <v>0</v>
      </c>
      <c r="E79" s="40" t="str">
        <f t="shared" si="9"/>
        <v/>
      </c>
      <c r="F79" s="133">
        <f>F77+F78</f>
        <v>0</v>
      </c>
      <c r="G79" s="40" t="str">
        <f t="shared" si="10"/>
        <v/>
      </c>
      <c r="H79" s="133">
        <f>H77+H78</f>
        <v>0</v>
      </c>
      <c r="I79" s="40" t="str">
        <f t="shared" si="11"/>
        <v/>
      </c>
      <c r="J79" s="348"/>
    </row>
    <row r="80" spans="1:10" s="9" customFormat="1" ht="56.4" customHeight="1" thickBot="1" x14ac:dyDescent="0.35">
      <c r="A80" s="71" t="s">
        <v>44</v>
      </c>
      <c r="B80" s="44"/>
      <c r="C80" s="72"/>
      <c r="D80" s="44"/>
      <c r="E80" s="72"/>
      <c r="F80" s="44"/>
      <c r="G80" s="72"/>
      <c r="H80" s="44"/>
      <c r="I80" s="72"/>
      <c r="J80" s="348"/>
    </row>
    <row r="81" spans="1:10" s="12" customFormat="1" ht="31.95" customHeight="1" thickTop="1" x14ac:dyDescent="0.25">
      <c r="A81" s="63" t="s">
        <v>22</v>
      </c>
      <c r="B81" s="37"/>
      <c r="C81" s="60"/>
      <c r="D81" s="37"/>
      <c r="E81" s="60"/>
      <c r="F81" s="37"/>
      <c r="G81" s="60"/>
      <c r="H81" s="37"/>
      <c r="I81" s="60"/>
      <c r="J81" s="352"/>
    </row>
    <row r="82" spans="1:10" s="9" customFormat="1" ht="34.200000000000003" customHeight="1" x14ac:dyDescent="0.25">
      <c r="A82" s="141" t="s">
        <v>191</v>
      </c>
      <c r="B82" s="49"/>
      <c r="C82" s="50" t="str">
        <f>IF(B82="","",IF(B82=0,"",(B82/B$6/$A$11)))</f>
        <v/>
      </c>
      <c r="D82" s="49"/>
      <c r="E82" s="40" t="str">
        <f>IF(D82="","",IF(D82=0,"",(D82/D$6/$A$11)))</f>
        <v/>
      </c>
      <c r="F82" s="49"/>
      <c r="G82" s="50" t="str">
        <f>IF(F82="","",IF(F82=0,"",(F82/F$6/$A$11)))</f>
        <v/>
      </c>
      <c r="H82" s="49"/>
      <c r="I82" s="50" t="str">
        <f>IF(H82="","",IF(H82=0,"",(H82/H$6/$A$11)))</f>
        <v/>
      </c>
      <c r="J82" s="348"/>
    </row>
    <row r="83" spans="1:10" s="9" customFormat="1" ht="36.450000000000003" customHeight="1" x14ac:dyDescent="0.25">
      <c r="A83" s="145" t="s">
        <v>27</v>
      </c>
      <c r="B83" s="75"/>
      <c r="C83" s="50" t="str">
        <f>IF(B83="","",IF(B83=0,"",(B83/B$6/$A$11)))</f>
        <v/>
      </c>
      <c r="D83" s="67"/>
      <c r="E83" s="50" t="str">
        <f>IF(D83="","",IF(D83=0,"",(D83/D$6/$A$11)))</f>
        <v/>
      </c>
      <c r="F83" s="67"/>
      <c r="G83" s="50" t="str">
        <f>IF(F83="","",IF(F83=0,"",(F83/F$6/$A$11)))</f>
        <v/>
      </c>
      <c r="H83" s="67"/>
      <c r="I83" s="50" t="str">
        <f>IF(H83="","",IF(H83=0,"",(H83/H$6/$A$11)))</f>
        <v/>
      </c>
      <c r="J83" s="348"/>
    </row>
    <row r="84" spans="1:10" s="9" customFormat="1" ht="30.6" customHeight="1" x14ac:dyDescent="0.25">
      <c r="A84" s="135" t="s">
        <v>116</v>
      </c>
      <c r="B84" s="64">
        <f>SUM(B82:B83)</f>
        <v>0</v>
      </c>
      <c r="C84" s="40" t="str">
        <f>IF(B84="","",IF(B84=0,"",(B84/B$6/$A$11)))</f>
        <v/>
      </c>
      <c r="D84" s="64">
        <f>SUM(D82:D83)</f>
        <v>0</v>
      </c>
      <c r="E84" s="40" t="str">
        <f>IF(D84="","",IF(D84=0,"",(D84/D$6/$A$11)))</f>
        <v/>
      </c>
      <c r="F84" s="64">
        <f>SUM(F82:F83)</f>
        <v>0</v>
      </c>
      <c r="G84" s="40" t="str">
        <f>IF(F84="","",IF(F84=0,"",(F84/F$6/$A$11)))</f>
        <v/>
      </c>
      <c r="H84" s="64">
        <f>SUM(H82:H83)</f>
        <v>0</v>
      </c>
      <c r="I84" s="40" t="str">
        <f>IF(H84="","",IF(H84=0,"",(H84/H$6/$A$11)))</f>
        <v/>
      </c>
      <c r="J84" s="348"/>
    </row>
    <row r="85" spans="1:10" s="9" customFormat="1" ht="32.4" customHeight="1" x14ac:dyDescent="0.25">
      <c r="A85" s="63" t="s">
        <v>23</v>
      </c>
      <c r="B85"/>
      <c r="C85"/>
      <c r="D85"/>
      <c r="E85"/>
      <c r="F85"/>
      <c r="G85"/>
      <c r="H85"/>
      <c r="I85"/>
      <c r="J85" s="348"/>
    </row>
    <row r="86" spans="1:10" s="9" customFormat="1" ht="33" customHeight="1" x14ac:dyDescent="0.25">
      <c r="A86" s="146" t="s">
        <v>192</v>
      </c>
      <c r="B86" s="10"/>
      <c r="C86" s="50" t="str">
        <f t="shared" ref="C86:C94" si="12">IF(B86="","",IF(B86=0,"",(B86/B$6/$A$11)))</f>
        <v/>
      </c>
      <c r="D86" s="10"/>
      <c r="E86" s="50" t="str">
        <f t="shared" ref="E86:E94" si="13">IF(D86="","",IF(D86=0,"",(D86/D$6/$A$11)))</f>
        <v/>
      </c>
      <c r="F86" s="10"/>
      <c r="G86" s="50" t="str">
        <f t="shared" ref="G86:G94" si="14">IF(F86="","",IF(F86=0,"",(F86/F$6/$A$11)))</f>
        <v/>
      </c>
      <c r="H86" s="10"/>
      <c r="I86" s="50" t="str">
        <f t="shared" ref="I86:I94" si="15">IF(H86="","",IF(H86=0,"",(H86/H$6/$A$11)))</f>
        <v/>
      </c>
      <c r="J86" s="348"/>
    </row>
    <row r="87" spans="1:10" s="9" customFormat="1" ht="33" customHeight="1" x14ac:dyDescent="0.25">
      <c r="A87" s="146" t="s">
        <v>193</v>
      </c>
      <c r="B87" s="10"/>
      <c r="C87" s="50" t="str">
        <f t="shared" si="12"/>
        <v/>
      </c>
      <c r="D87" s="49"/>
      <c r="E87" s="50" t="str">
        <f t="shared" si="13"/>
        <v/>
      </c>
      <c r="F87" s="49"/>
      <c r="G87" s="50" t="str">
        <f t="shared" si="14"/>
        <v/>
      </c>
      <c r="H87" s="49"/>
      <c r="I87" s="50" t="str">
        <f t="shared" si="15"/>
        <v/>
      </c>
      <c r="J87" s="348"/>
    </row>
    <row r="88" spans="1:10" s="9" customFormat="1" ht="33" customHeight="1" x14ac:dyDescent="0.25">
      <c r="A88" s="148" t="s">
        <v>351</v>
      </c>
      <c r="B88" s="10"/>
      <c r="C88" s="50" t="str">
        <f t="shared" si="12"/>
        <v/>
      </c>
      <c r="D88" s="10"/>
      <c r="E88" s="50" t="str">
        <f t="shared" si="13"/>
        <v/>
      </c>
      <c r="F88" s="10"/>
      <c r="G88" s="50" t="str">
        <f t="shared" si="14"/>
        <v/>
      </c>
      <c r="H88" s="10"/>
      <c r="I88" s="50" t="str">
        <f t="shared" si="15"/>
        <v/>
      </c>
      <c r="J88" s="348"/>
    </row>
    <row r="89" spans="1:10" s="9" customFormat="1" ht="33" customHeight="1" x14ac:dyDescent="0.25">
      <c r="A89" s="149" t="s">
        <v>194</v>
      </c>
      <c r="B89" s="10"/>
      <c r="C89" s="50" t="str">
        <f t="shared" si="12"/>
        <v/>
      </c>
      <c r="D89" s="150"/>
      <c r="E89" s="50" t="str">
        <f t="shared" si="13"/>
        <v/>
      </c>
      <c r="F89" s="150"/>
      <c r="G89" s="50" t="str">
        <f t="shared" si="14"/>
        <v/>
      </c>
      <c r="H89" s="150"/>
      <c r="I89" s="50" t="str">
        <f t="shared" si="15"/>
        <v/>
      </c>
      <c r="J89" s="348"/>
    </row>
    <row r="90" spans="1:10" s="9" customFormat="1" ht="12" customHeight="1" x14ac:dyDescent="0.25">
      <c r="A90" s="151"/>
      <c r="B90" s="75"/>
      <c r="C90" s="50" t="str">
        <f t="shared" si="12"/>
        <v/>
      </c>
      <c r="D90" s="75"/>
      <c r="E90" s="50" t="str">
        <f t="shared" si="13"/>
        <v/>
      </c>
      <c r="F90" s="75"/>
      <c r="G90" s="50" t="str">
        <f t="shared" si="14"/>
        <v/>
      </c>
      <c r="H90" s="75"/>
      <c r="I90" s="50" t="str">
        <f t="shared" si="15"/>
        <v/>
      </c>
      <c r="J90" s="348"/>
    </row>
    <row r="91" spans="1:10" s="9" customFormat="1" ht="32.4" customHeight="1" thickBot="1" x14ac:dyDescent="0.3">
      <c r="A91" s="74" t="s">
        <v>127</v>
      </c>
      <c r="B91" s="62">
        <f>SUM(B86:B90)</f>
        <v>0</v>
      </c>
      <c r="C91" s="70" t="str">
        <f t="shared" si="12"/>
        <v/>
      </c>
      <c r="D91" s="62">
        <f>SUM(D86:D90)</f>
        <v>0</v>
      </c>
      <c r="E91" s="70" t="str">
        <f t="shared" si="13"/>
        <v/>
      </c>
      <c r="F91" s="69">
        <f>SUM(F86:F90)</f>
        <v>0</v>
      </c>
      <c r="G91" s="50" t="str">
        <f t="shared" si="14"/>
        <v/>
      </c>
      <c r="H91" s="69">
        <f>SUM(H86:H90)</f>
        <v>0</v>
      </c>
      <c r="I91" s="70" t="str">
        <f t="shared" si="15"/>
        <v/>
      </c>
      <c r="J91" s="348"/>
    </row>
    <row r="92" spans="1:10" s="9" customFormat="1" ht="37.200000000000003" customHeight="1" thickTop="1" x14ac:dyDescent="0.25">
      <c r="A92" s="152" t="s">
        <v>76</v>
      </c>
      <c r="B92" s="134">
        <f>B84-B91</f>
        <v>0</v>
      </c>
      <c r="C92" s="38" t="str">
        <f t="shared" si="12"/>
        <v/>
      </c>
      <c r="D92" s="134">
        <f>D84-D91</f>
        <v>0</v>
      </c>
      <c r="E92" s="38" t="str">
        <f t="shared" si="13"/>
        <v/>
      </c>
      <c r="F92" s="134">
        <f>F84-F91</f>
        <v>0</v>
      </c>
      <c r="G92" s="232" t="str">
        <f t="shared" si="14"/>
        <v/>
      </c>
      <c r="H92" s="134">
        <f>H84-H91</f>
        <v>0</v>
      </c>
      <c r="I92" s="38" t="str">
        <f t="shared" si="15"/>
        <v/>
      </c>
      <c r="J92" s="348"/>
    </row>
    <row r="93" spans="1:10" s="9" customFormat="1" ht="37.200000000000003" customHeight="1" x14ac:dyDescent="0.25">
      <c r="A93" s="153" t="s">
        <v>345</v>
      </c>
      <c r="B93" s="49">
        <f>'Jälkilaskelma 2019'!B94</f>
        <v>0</v>
      </c>
      <c r="C93" s="50" t="str">
        <f t="shared" si="12"/>
        <v/>
      </c>
      <c r="D93" s="49">
        <f>'Jälkilaskelma 2019'!D94</f>
        <v>0</v>
      </c>
      <c r="E93" s="50" t="str">
        <f t="shared" si="13"/>
        <v/>
      </c>
      <c r="F93" s="49">
        <f>'Jälkilaskelma 2019'!F94</f>
        <v>0</v>
      </c>
      <c r="G93" s="50" t="str">
        <f t="shared" si="14"/>
        <v/>
      </c>
      <c r="H93" s="49">
        <f>'Jälkilaskelma 2019'!H94</f>
        <v>0</v>
      </c>
      <c r="I93" s="50" t="str">
        <f t="shared" si="15"/>
        <v/>
      </c>
      <c r="J93" s="348"/>
    </row>
    <row r="94" spans="1:10" s="9" customFormat="1" ht="37.200000000000003" customHeight="1" x14ac:dyDescent="0.25">
      <c r="A94" s="154" t="s">
        <v>195</v>
      </c>
      <c r="B94" s="133">
        <f>B92+B93</f>
        <v>0</v>
      </c>
      <c r="C94" s="40" t="str">
        <f t="shared" si="12"/>
        <v/>
      </c>
      <c r="D94" s="133">
        <f>D92+D93</f>
        <v>0</v>
      </c>
      <c r="E94" s="50" t="str">
        <f t="shared" si="13"/>
        <v/>
      </c>
      <c r="F94" s="133">
        <f>F92+F93</f>
        <v>0</v>
      </c>
      <c r="G94" s="50" t="str">
        <f t="shared" si="14"/>
        <v/>
      </c>
      <c r="H94" s="133">
        <f>H92+H93</f>
        <v>0</v>
      </c>
      <c r="I94" s="50" t="str">
        <f t="shared" si="15"/>
        <v/>
      </c>
      <c r="J94" s="348"/>
    </row>
    <row r="95" spans="1:10" s="9" customFormat="1" ht="78" customHeight="1" thickBot="1" x14ac:dyDescent="0.35">
      <c r="A95" s="196" t="s">
        <v>109</v>
      </c>
      <c r="B95" s="197"/>
      <c r="C95" s="197"/>
      <c r="D95" s="197"/>
      <c r="E95" s="192"/>
      <c r="F95" s="197"/>
      <c r="G95" s="192"/>
      <c r="H95" s="197"/>
      <c r="I95" s="192"/>
      <c r="J95" s="348"/>
    </row>
    <row r="96" spans="1:10" s="9" customFormat="1" ht="38.4" customHeight="1" thickTop="1" x14ac:dyDescent="0.25">
      <c r="A96" s="283" t="s">
        <v>106</v>
      </c>
      <c r="B96" s="140">
        <f>'Jälkilaskelma 2019'!B103</f>
        <v>0</v>
      </c>
      <c r="C96" s="60"/>
      <c r="D96" s="140">
        <f>'Jälkilaskelma 2019'!D103</f>
        <v>0</v>
      </c>
      <c r="E96" s="233"/>
      <c r="F96" s="140">
        <f>'Jälkilaskelma 2019'!F103</f>
        <v>0</v>
      </c>
      <c r="G96" s="233"/>
      <c r="H96" s="140">
        <f>'Jälkilaskelma 2019'!H103</f>
        <v>0</v>
      </c>
      <c r="I96" s="60"/>
      <c r="J96" s="348"/>
    </row>
    <row r="97" spans="1:10" s="431" customFormat="1" ht="45.6" customHeight="1" x14ac:dyDescent="0.25">
      <c r="A97" s="141" t="s">
        <v>381</v>
      </c>
      <c r="B97" s="75"/>
      <c r="C97" s="76"/>
      <c r="D97" s="75"/>
      <c r="E97" s="76"/>
      <c r="F97" s="75"/>
      <c r="G97" s="76"/>
      <c r="H97" s="75"/>
      <c r="I97" s="76"/>
      <c r="J97" s="352"/>
    </row>
    <row r="98" spans="1:10" s="13" customFormat="1" ht="37.200000000000003" customHeight="1" x14ac:dyDescent="0.25">
      <c r="A98" s="48" t="s">
        <v>107</v>
      </c>
      <c r="B98" s="75"/>
      <c r="C98" s="76"/>
      <c r="D98" s="75"/>
      <c r="E98" s="76"/>
      <c r="F98" s="75"/>
      <c r="G98" s="76"/>
      <c r="H98" s="75"/>
      <c r="I98" s="76"/>
      <c r="J98" s="348"/>
    </row>
    <row r="99" spans="1:10" s="13" customFormat="1" ht="36.6" customHeight="1" x14ac:dyDescent="0.25">
      <c r="A99" s="48" t="s">
        <v>108</v>
      </c>
      <c r="B99" s="77"/>
      <c r="C99" s="78"/>
      <c r="D99" s="77"/>
      <c r="E99" s="76"/>
      <c r="F99" s="77"/>
      <c r="G99" s="76"/>
      <c r="H99" s="77"/>
      <c r="I99" s="76"/>
      <c r="J99" s="348"/>
    </row>
    <row r="100" spans="1:10" s="13" customFormat="1" ht="36.6" customHeight="1" x14ac:dyDescent="0.25">
      <c r="A100" s="48" t="s">
        <v>354</v>
      </c>
      <c r="B100" s="77"/>
      <c r="C100" s="78"/>
      <c r="D100" s="77"/>
      <c r="E100" s="76"/>
      <c r="F100" s="77"/>
      <c r="G100" s="76"/>
      <c r="H100" s="77"/>
      <c r="I100" s="76"/>
      <c r="J100" s="348"/>
    </row>
    <row r="101" spans="1:10" s="13" customFormat="1" ht="49.95" customHeight="1" x14ac:dyDescent="0.25">
      <c r="A101" s="204" t="s">
        <v>196</v>
      </c>
      <c r="B101" s="75"/>
      <c r="C101" s="78"/>
      <c r="D101" s="75"/>
      <c r="E101" s="76"/>
      <c r="F101" s="75"/>
      <c r="G101" s="76"/>
      <c r="H101" s="75"/>
      <c r="I101" s="76"/>
      <c r="J101" s="348"/>
    </row>
    <row r="102" spans="1:10" s="13" customFormat="1" ht="49.95" customHeight="1" thickBot="1" x14ac:dyDescent="0.3">
      <c r="A102" s="432" t="s">
        <v>430</v>
      </c>
      <c r="B102" s="79"/>
      <c r="C102" s="76"/>
      <c r="D102" s="79"/>
      <c r="E102" s="76"/>
      <c r="F102" s="79"/>
      <c r="G102" s="76"/>
      <c r="H102" s="79"/>
      <c r="I102" s="76"/>
      <c r="J102" s="348"/>
    </row>
    <row r="103" spans="1:10" s="13" customFormat="1" ht="46.2" customHeight="1" thickTop="1" x14ac:dyDescent="0.25">
      <c r="A103" s="155" t="s">
        <v>197</v>
      </c>
      <c r="B103" s="132">
        <f>SUM(B96:B102)</f>
        <v>0</v>
      </c>
      <c r="C103" s="78"/>
      <c r="D103" s="132">
        <f>SUM(D96:D102)</f>
        <v>0</v>
      </c>
      <c r="E103" s="60"/>
      <c r="F103" s="132">
        <f>SUM(F96:F102)</f>
        <v>0</v>
      </c>
      <c r="G103" s="60"/>
      <c r="H103" s="132">
        <f>SUM(H96:H102)</f>
        <v>0</v>
      </c>
      <c r="I103" s="60"/>
      <c r="J103" s="348"/>
    </row>
    <row r="104" spans="1:10" s="13" customFormat="1" ht="67.95" customHeight="1" thickBot="1" x14ac:dyDescent="0.35">
      <c r="A104" s="71" t="s">
        <v>267</v>
      </c>
      <c r="B104" s="194"/>
      <c r="C104" s="195"/>
      <c r="D104" s="194"/>
      <c r="E104" s="72"/>
      <c r="F104" s="194"/>
      <c r="G104" s="72"/>
      <c r="H104" s="194"/>
      <c r="I104" s="72"/>
      <c r="J104" s="348"/>
    </row>
    <row r="105" spans="1:10" s="15" customFormat="1" ht="46.95" customHeight="1" thickTop="1" x14ac:dyDescent="0.25">
      <c r="A105" s="193" t="s">
        <v>198</v>
      </c>
      <c r="B105" s="164">
        <f>B62</f>
        <v>0</v>
      </c>
      <c r="C105" s="50" t="str">
        <f t="shared" ref="C105:C110" si="16">IF(B105="","",IF(B105=0,"",(B105/B$6/$A$11)))</f>
        <v/>
      </c>
      <c r="D105" s="164">
        <f>D62</f>
        <v>0</v>
      </c>
      <c r="E105" s="50" t="str">
        <f t="shared" ref="E105:E110" si="17">IF(D105="","",IF(D105=0,"",(D105/D$6/$A$11)))</f>
        <v/>
      </c>
      <c r="F105" s="164">
        <f>F62</f>
        <v>0</v>
      </c>
      <c r="G105" s="50" t="str">
        <f t="shared" ref="G105:G110" si="18">IF(F105="","",IF(F105=0,"",(F105/F$6/$A$11)))</f>
        <v/>
      </c>
      <c r="H105" s="164">
        <f>H62</f>
        <v>0</v>
      </c>
      <c r="I105" s="50" t="str">
        <f t="shared" ref="I105:I110" si="19">IF(H105="","",IF(H105=0,"",(H105/H$6/$A$11)))</f>
        <v/>
      </c>
      <c r="J105" s="351"/>
    </row>
    <row r="106" spans="1:10" s="16" customFormat="1" ht="46.95" customHeight="1" thickBot="1" x14ac:dyDescent="0.3">
      <c r="A106" s="158" t="s">
        <v>199</v>
      </c>
      <c r="B106" s="147">
        <f>B79</f>
        <v>0</v>
      </c>
      <c r="C106" s="70" t="str">
        <f t="shared" si="16"/>
        <v/>
      </c>
      <c r="D106" s="147">
        <f>D79</f>
        <v>0</v>
      </c>
      <c r="E106" s="70" t="str">
        <f t="shared" si="17"/>
        <v/>
      </c>
      <c r="F106" s="147">
        <f>F79</f>
        <v>0</v>
      </c>
      <c r="G106" s="50" t="str">
        <f t="shared" si="18"/>
        <v/>
      </c>
      <c r="H106" s="147">
        <f>H79</f>
        <v>0</v>
      </c>
      <c r="I106" s="50" t="str">
        <f t="shared" si="19"/>
        <v/>
      </c>
      <c r="J106" s="345"/>
    </row>
    <row r="107" spans="1:10" s="9" customFormat="1" ht="46.95" customHeight="1" thickTop="1" x14ac:dyDescent="0.25">
      <c r="A107" s="160" t="s">
        <v>332</v>
      </c>
      <c r="B107" s="161">
        <f>SUM(B105:B106)</f>
        <v>0</v>
      </c>
      <c r="C107" s="38" t="str">
        <f t="shared" si="16"/>
        <v/>
      </c>
      <c r="D107" s="161">
        <f>SUM(D105:D106)</f>
        <v>0</v>
      </c>
      <c r="E107" s="38" t="str">
        <f t="shared" si="17"/>
        <v/>
      </c>
      <c r="F107" s="161">
        <f>SUM(F105:F106)</f>
        <v>0</v>
      </c>
      <c r="G107" s="50" t="str">
        <f t="shared" si="18"/>
        <v/>
      </c>
      <c r="H107" s="161">
        <f>SUM(H105:H106)</f>
        <v>0</v>
      </c>
      <c r="I107" s="50" t="str">
        <f t="shared" si="19"/>
        <v/>
      </c>
      <c r="J107" s="348"/>
    </row>
    <row r="108" spans="1:10" s="9" customFormat="1" ht="46.95" customHeight="1" x14ac:dyDescent="0.25">
      <c r="A108" s="156" t="s">
        <v>200</v>
      </c>
      <c r="B108" s="157">
        <f>B94</f>
        <v>0</v>
      </c>
      <c r="C108" s="50" t="str">
        <f t="shared" si="16"/>
        <v/>
      </c>
      <c r="D108" s="157">
        <f>D94</f>
        <v>0</v>
      </c>
      <c r="E108" s="50" t="str">
        <f t="shared" si="17"/>
        <v/>
      </c>
      <c r="F108" s="157">
        <f>F94</f>
        <v>0</v>
      </c>
      <c r="G108" s="50" t="str">
        <f t="shared" si="18"/>
        <v/>
      </c>
      <c r="H108" s="157">
        <f>H94</f>
        <v>0</v>
      </c>
      <c r="I108" s="50" t="str">
        <f t="shared" si="19"/>
        <v/>
      </c>
      <c r="J108" s="348"/>
    </row>
    <row r="109" spans="1:10" s="9" customFormat="1" ht="46.95" customHeight="1" thickBot="1" x14ac:dyDescent="0.3">
      <c r="A109" s="162" t="s">
        <v>201</v>
      </c>
      <c r="B109" s="159">
        <f>B103</f>
        <v>0</v>
      </c>
      <c r="C109" s="70" t="str">
        <f t="shared" si="16"/>
        <v/>
      </c>
      <c r="D109" s="159">
        <f>D103</f>
        <v>0</v>
      </c>
      <c r="E109" s="70" t="str">
        <f t="shared" si="17"/>
        <v/>
      </c>
      <c r="F109" s="159">
        <f>F103</f>
        <v>0</v>
      </c>
      <c r="G109" s="50" t="str">
        <f t="shared" si="18"/>
        <v/>
      </c>
      <c r="H109" s="159">
        <f>H103</f>
        <v>0</v>
      </c>
      <c r="I109" s="70" t="str">
        <f t="shared" si="19"/>
        <v/>
      </c>
      <c r="J109" s="348"/>
    </row>
    <row r="110" spans="1:10" s="9" customFormat="1" ht="46.95" customHeight="1" thickTop="1" x14ac:dyDescent="0.25">
      <c r="A110" s="160" t="s">
        <v>202</v>
      </c>
      <c r="B110" s="163">
        <f>B107+B108+B109</f>
        <v>0</v>
      </c>
      <c r="C110" s="47" t="str">
        <f t="shared" si="16"/>
        <v/>
      </c>
      <c r="D110" s="163">
        <f>D107+D108+D109</f>
        <v>0</v>
      </c>
      <c r="E110" s="47" t="str">
        <f t="shared" si="17"/>
        <v/>
      </c>
      <c r="F110" s="163">
        <f>F107+F108+F109</f>
        <v>0</v>
      </c>
      <c r="G110" s="232" t="str">
        <f t="shared" si="18"/>
        <v/>
      </c>
      <c r="H110" s="163">
        <f>H107+H108+H109</f>
        <v>0</v>
      </c>
      <c r="I110" s="232" t="str">
        <f t="shared" si="19"/>
        <v/>
      </c>
      <c r="J110" s="348"/>
    </row>
    <row r="111" spans="1:10" s="14" customFormat="1" ht="79.2" customHeight="1" x14ac:dyDescent="0.4">
      <c r="A111" s="165" t="s">
        <v>130</v>
      </c>
      <c r="B111" s="121"/>
      <c r="C111" s="166"/>
      <c r="D111" s="121"/>
      <c r="E111" s="166"/>
      <c r="F111" s="121"/>
      <c r="G111" s="166"/>
      <c r="H111" s="121"/>
      <c r="I111" s="166"/>
      <c r="J111" s="346"/>
    </row>
    <row r="112" spans="1:10" s="9" customFormat="1" ht="42" customHeight="1" x14ac:dyDescent="0.3">
      <c r="A112" s="167" t="s">
        <v>101</v>
      </c>
      <c r="B112" s="80"/>
      <c r="C112" s="81"/>
      <c r="D112" s="80"/>
      <c r="E112" s="81"/>
      <c r="F112" s="80"/>
      <c r="G112" s="81"/>
      <c r="H112" s="80"/>
      <c r="I112" s="81"/>
      <c r="J112" s="348"/>
    </row>
    <row r="113" spans="1:10" s="9" customFormat="1" ht="39" customHeight="1" x14ac:dyDescent="0.25">
      <c r="A113" s="17" t="s">
        <v>432</v>
      </c>
      <c r="B113" s="112" t="s">
        <v>41</v>
      </c>
      <c r="C113" s="81"/>
      <c r="D113" s="112" t="s">
        <v>41</v>
      </c>
      <c r="E113" s="81"/>
      <c r="F113" s="112" t="s">
        <v>41</v>
      </c>
      <c r="G113" s="81"/>
      <c r="H113" s="112" t="s">
        <v>41</v>
      </c>
      <c r="I113" s="81"/>
      <c r="J113" s="348"/>
    </row>
    <row r="114" spans="1:10" s="11" customFormat="1" ht="32.4" customHeight="1" x14ac:dyDescent="0.25">
      <c r="A114" s="168" t="s">
        <v>24</v>
      </c>
      <c r="B114" s="49"/>
      <c r="C114" s="81"/>
      <c r="D114" s="49"/>
      <c r="E114" s="81"/>
      <c r="F114" s="49"/>
      <c r="G114" s="81"/>
      <c r="H114" s="49"/>
      <c r="I114" s="81"/>
      <c r="J114" s="351"/>
    </row>
    <row r="115" spans="1:10" s="16" customFormat="1" ht="32.4" customHeight="1" x14ac:dyDescent="0.25">
      <c r="A115" s="168" t="s">
        <v>203</v>
      </c>
      <c r="B115" s="49"/>
      <c r="C115" s="81"/>
      <c r="D115" s="49"/>
      <c r="E115" s="81"/>
      <c r="F115" s="49"/>
      <c r="G115" s="81"/>
      <c r="H115" s="49"/>
      <c r="I115" s="81"/>
      <c r="J115" s="345"/>
    </row>
    <row r="116" spans="1:10" s="6" customFormat="1" ht="31.95" customHeight="1" x14ac:dyDescent="0.25">
      <c r="A116" s="168" t="s">
        <v>91</v>
      </c>
      <c r="B116" s="49"/>
      <c r="C116" s="81"/>
      <c r="D116" s="49"/>
      <c r="E116" s="81"/>
      <c r="F116" s="49"/>
      <c r="G116" s="81"/>
      <c r="H116" s="49"/>
      <c r="I116" s="81"/>
      <c r="J116" s="345"/>
    </row>
    <row r="117" spans="1:10" s="9" customFormat="1" ht="31.95" customHeight="1" x14ac:dyDescent="0.25">
      <c r="A117" s="18" t="s">
        <v>92</v>
      </c>
      <c r="B117" s="49"/>
      <c r="C117" s="81"/>
      <c r="D117" s="49"/>
      <c r="E117" s="81"/>
      <c r="F117" s="49"/>
      <c r="G117" s="81"/>
      <c r="H117" s="49"/>
      <c r="I117" s="81"/>
      <c r="J117" s="348"/>
    </row>
    <row r="118" spans="1:10" s="9" customFormat="1" ht="30" customHeight="1" x14ac:dyDescent="0.25">
      <c r="A118" s="261" t="s">
        <v>185</v>
      </c>
      <c r="B118" s="49"/>
      <c r="C118" s="81"/>
      <c r="D118" s="49"/>
      <c r="E118" s="81"/>
      <c r="F118" s="49"/>
      <c r="G118" s="81"/>
      <c r="H118" s="49"/>
      <c r="I118" s="81"/>
      <c r="J118" s="348"/>
    </row>
    <row r="119" spans="1:10" s="9" customFormat="1" ht="33" customHeight="1" thickBot="1" x14ac:dyDescent="0.3">
      <c r="A119" s="262" t="s">
        <v>97</v>
      </c>
      <c r="B119" s="84"/>
      <c r="C119" s="81"/>
      <c r="D119" s="84"/>
      <c r="E119" s="81"/>
      <c r="F119" s="84"/>
      <c r="G119" s="81"/>
      <c r="H119" s="84"/>
      <c r="I119" s="81"/>
      <c r="J119" s="348"/>
    </row>
    <row r="120" spans="1:10" s="16" customFormat="1" ht="31.95" customHeight="1" thickTop="1" x14ac:dyDescent="0.25">
      <c r="A120" s="170" t="s">
        <v>36</v>
      </c>
      <c r="B120" s="85">
        <f>SUM(B114:B119)</f>
        <v>0</v>
      </c>
      <c r="C120" s="81"/>
      <c r="D120" s="85">
        <f>SUM(D114:D119)</f>
        <v>0</v>
      </c>
      <c r="E120" s="81"/>
      <c r="F120" s="85">
        <f>SUM(F114:F119)</f>
        <v>0</v>
      </c>
      <c r="G120" s="81"/>
      <c r="H120" s="85">
        <f>SUM(H114:H119)</f>
        <v>0</v>
      </c>
      <c r="I120" s="81"/>
      <c r="J120" s="345"/>
    </row>
    <row r="121" spans="1:10" s="6" customFormat="1" ht="31.95" customHeight="1" x14ac:dyDescent="0.25">
      <c r="A121" s="264" t="s">
        <v>37</v>
      </c>
      <c r="B121" s="49">
        <f>'Jälkilaskelma 2019'!B122</f>
        <v>0</v>
      </c>
      <c r="C121" s="81"/>
      <c r="D121" s="49">
        <f>'Jälkilaskelma 2019'!D122</f>
        <v>0</v>
      </c>
      <c r="E121" s="81"/>
      <c r="F121" s="49">
        <f>'Jälkilaskelma 2019'!F122</f>
        <v>0</v>
      </c>
      <c r="G121" s="81"/>
      <c r="H121" s="49">
        <f>'Jälkilaskelma 2019'!H122</f>
        <v>0</v>
      </c>
      <c r="I121" s="81"/>
      <c r="J121" s="345"/>
    </row>
    <row r="122" spans="1:10" s="9" customFormat="1" ht="31.95" customHeight="1" x14ac:dyDescent="0.25">
      <c r="A122" s="263" t="s">
        <v>39</v>
      </c>
      <c r="B122" s="85">
        <f>SUM(B120:B121)</f>
        <v>0</v>
      </c>
      <c r="C122" s="81"/>
      <c r="D122" s="85">
        <f>SUM(D120:D121)</f>
        <v>0</v>
      </c>
      <c r="E122" s="81"/>
      <c r="F122" s="85">
        <f>SUM(F120:F121)</f>
        <v>0</v>
      </c>
      <c r="G122" s="81"/>
      <c r="H122" s="85">
        <f>SUM(H120:H121)</f>
        <v>0</v>
      </c>
      <c r="I122" s="81"/>
      <c r="J122" s="348"/>
    </row>
    <row r="123" spans="1:10" s="9" customFormat="1" ht="52.95" customHeight="1" x14ac:dyDescent="0.3">
      <c r="A123" s="167" t="s">
        <v>222</v>
      </c>
      <c r="B123" s="80"/>
      <c r="C123" s="81"/>
      <c r="D123" s="80"/>
      <c r="E123" s="81"/>
      <c r="F123" s="80"/>
      <c r="G123" s="81"/>
      <c r="H123" s="80"/>
      <c r="I123" s="81"/>
      <c r="J123" s="348"/>
    </row>
    <row r="124" spans="1:10" s="16" customFormat="1" ht="31.95" customHeight="1" x14ac:dyDescent="0.25">
      <c r="A124" s="168" t="s">
        <v>20</v>
      </c>
      <c r="B124" s="49"/>
      <c r="C124" s="81"/>
      <c r="D124" s="49"/>
      <c r="E124" s="81"/>
      <c r="F124" s="49"/>
      <c r="G124" s="81"/>
      <c r="H124" s="49"/>
      <c r="I124" s="81"/>
      <c r="J124" s="345"/>
    </row>
    <row r="125" spans="1:10" s="6" customFormat="1" ht="32.4" customHeight="1" x14ac:dyDescent="0.25">
      <c r="A125" s="168" t="s">
        <v>96</v>
      </c>
      <c r="B125" s="49"/>
      <c r="C125" s="81"/>
      <c r="D125" s="49"/>
      <c r="E125" s="81"/>
      <c r="F125" s="49"/>
      <c r="G125" s="81"/>
      <c r="H125" s="49"/>
      <c r="I125" s="81"/>
      <c r="J125" s="345"/>
    </row>
    <row r="126" spans="1:10" s="9" customFormat="1" ht="32.4" customHeight="1" x14ac:dyDescent="0.25">
      <c r="A126" s="168" t="s">
        <v>93</v>
      </c>
      <c r="B126" s="49"/>
      <c r="C126" s="81"/>
      <c r="D126" s="49"/>
      <c r="E126" s="81"/>
      <c r="F126" s="49"/>
      <c r="G126" s="81"/>
      <c r="H126" s="49"/>
      <c r="I126" s="81"/>
      <c r="J126" s="348"/>
    </row>
    <row r="127" spans="1:10" s="9" customFormat="1" ht="35.4" customHeight="1" x14ac:dyDescent="0.25">
      <c r="A127" s="18" t="s">
        <v>204</v>
      </c>
      <c r="B127" s="49"/>
      <c r="C127" s="81"/>
      <c r="D127" s="46"/>
      <c r="E127" s="81"/>
      <c r="F127" s="46"/>
      <c r="G127" s="81"/>
      <c r="H127" s="46"/>
      <c r="I127" s="81"/>
      <c r="J127" s="348"/>
    </row>
    <row r="128" spans="1:10" s="9" customFormat="1" ht="35.4" customHeight="1" x14ac:dyDescent="0.25">
      <c r="A128" s="261" t="s">
        <v>185</v>
      </c>
      <c r="B128" s="49"/>
      <c r="C128" s="81"/>
      <c r="D128" s="46"/>
      <c r="E128" s="81"/>
      <c r="F128" s="46"/>
      <c r="G128" s="81"/>
      <c r="H128" s="46"/>
      <c r="I128" s="81"/>
      <c r="J128" s="348"/>
    </row>
    <row r="129" spans="1:10" ht="37.200000000000003" customHeight="1" thickBot="1" x14ac:dyDescent="0.3">
      <c r="A129" s="284" t="s">
        <v>97</v>
      </c>
      <c r="B129" s="84"/>
      <c r="C129" s="81"/>
      <c r="D129" s="84"/>
      <c r="E129" s="81"/>
      <c r="F129" s="84"/>
      <c r="G129" s="81"/>
      <c r="H129" s="84"/>
      <c r="I129" s="81"/>
    </row>
    <row r="130" spans="1:10" s="9" customFormat="1" ht="29.4" customHeight="1" thickTop="1" x14ac:dyDescent="0.25">
      <c r="A130" s="285" t="s">
        <v>38</v>
      </c>
      <c r="B130" s="85">
        <f>SUM(B124:B129)</f>
        <v>0</v>
      </c>
      <c r="C130" s="81"/>
      <c r="D130" s="85">
        <f>SUM(D124:D129)</f>
        <v>0</v>
      </c>
      <c r="E130" s="81"/>
      <c r="F130" s="85">
        <f>SUM(F124:F129)</f>
        <v>0</v>
      </c>
      <c r="G130" s="81"/>
      <c r="H130" s="85">
        <f>SUM(H124:H129)</f>
        <v>0</v>
      </c>
      <c r="I130" s="81"/>
      <c r="J130" s="348"/>
    </row>
    <row r="131" spans="1:10" s="9" customFormat="1" ht="29.4" customHeight="1" x14ac:dyDescent="0.25">
      <c r="A131" s="286" t="s">
        <v>37</v>
      </c>
      <c r="B131" s="49">
        <f>'Jälkilaskelma 2019'!B132</f>
        <v>0</v>
      </c>
      <c r="C131" s="81"/>
      <c r="D131" s="49">
        <f>'Jälkilaskelma 2019'!D132</f>
        <v>0</v>
      </c>
      <c r="E131" s="81"/>
      <c r="F131" s="49">
        <f>'Jälkilaskelma 2019'!F132</f>
        <v>0</v>
      </c>
      <c r="G131" s="81"/>
      <c r="H131" s="49">
        <f>'Jälkilaskelma 2019'!H132</f>
        <v>0</v>
      </c>
      <c r="I131" s="81"/>
      <c r="J131" s="348"/>
    </row>
    <row r="132" spans="1:10" ht="29.4" customHeight="1" x14ac:dyDescent="0.25">
      <c r="A132" s="286" t="s">
        <v>40</v>
      </c>
      <c r="B132" s="85">
        <f>SUM(B130:B131)</f>
        <v>0</v>
      </c>
      <c r="C132" s="81"/>
      <c r="D132" s="85">
        <f>SUM(D130:D131)</f>
        <v>0</v>
      </c>
      <c r="E132" s="81"/>
      <c r="F132" s="85">
        <f>SUM(F130:F131)</f>
        <v>0</v>
      </c>
      <c r="G132" s="81"/>
      <c r="H132" s="85">
        <f>SUM(H130:H131)</f>
        <v>0</v>
      </c>
      <c r="I132" s="81"/>
    </row>
    <row r="133" spans="1:10" s="9" customFormat="1" ht="82.95" customHeight="1" x14ac:dyDescent="0.25">
      <c r="A133" s="111" t="s">
        <v>221</v>
      </c>
      <c r="B133" s="86"/>
      <c r="C133" s="87"/>
      <c r="D133" s="86"/>
      <c r="E133" s="87"/>
      <c r="F133" s="86"/>
      <c r="G133" s="87"/>
      <c r="H133" s="86"/>
      <c r="I133" s="87"/>
      <c r="J133" s="348"/>
    </row>
    <row r="134" spans="1:10" s="9" customFormat="1" ht="38.4" customHeight="1" x14ac:dyDescent="0.25">
      <c r="A134" s="113" t="s">
        <v>94</v>
      </c>
      <c r="B134" s="49"/>
      <c r="C134" s="87"/>
      <c r="D134" s="49"/>
      <c r="E134" s="87"/>
      <c r="F134" s="49"/>
      <c r="G134" s="87"/>
      <c r="H134" s="49"/>
      <c r="I134" s="87"/>
      <c r="J134" s="348"/>
    </row>
    <row r="135" spans="1:10" s="9" customFormat="1" ht="31.2" customHeight="1" thickBot="1" x14ac:dyDescent="0.3">
      <c r="A135" s="267" t="s">
        <v>95</v>
      </c>
      <c r="B135" s="268"/>
      <c r="C135" s="169"/>
      <c r="D135" s="268"/>
      <c r="E135" s="169"/>
      <c r="F135" s="268"/>
      <c r="G135" s="169"/>
      <c r="H135" s="268"/>
      <c r="I135" s="169"/>
      <c r="J135" s="348"/>
    </row>
    <row r="136" spans="1:10" s="9" customFormat="1" ht="31.2" customHeight="1" thickTop="1" x14ac:dyDescent="0.25">
      <c r="A136" s="170" t="s">
        <v>42</v>
      </c>
      <c r="B136" s="171">
        <f>SUM(B134:B135)</f>
        <v>0</v>
      </c>
      <c r="C136" s="169"/>
      <c r="D136" s="171">
        <f>SUM(D134:D135)</f>
        <v>0</v>
      </c>
      <c r="E136" s="169"/>
      <c r="F136" s="171">
        <f>SUM(F134:F135)</f>
        <v>0</v>
      </c>
      <c r="G136" s="169"/>
      <c r="H136" s="171">
        <f>SUM(H134:H135)</f>
        <v>0</v>
      </c>
      <c r="I136" s="169"/>
      <c r="J136" s="348"/>
    </row>
    <row r="137" spans="1:10" s="9" customFormat="1" ht="31.2" customHeight="1" x14ac:dyDescent="0.25">
      <c r="A137" s="269" t="s">
        <v>37</v>
      </c>
      <c r="B137" s="10">
        <f>'Jälkilaskelma 2019'!B138</f>
        <v>0</v>
      </c>
      <c r="C137" s="169"/>
      <c r="D137" s="10">
        <f>'Jälkilaskelma 2019'!D138</f>
        <v>0</v>
      </c>
      <c r="E137" s="169"/>
      <c r="F137" s="10">
        <f>'Jälkilaskelma 2019'!F138</f>
        <v>0</v>
      </c>
      <c r="G137" s="169"/>
      <c r="H137" s="10">
        <f>'Jälkilaskelma 2019'!H138</f>
        <v>0</v>
      </c>
      <c r="I137" s="169"/>
      <c r="J137" s="348"/>
    </row>
    <row r="138" spans="1:10" s="9" customFormat="1" ht="31.2" customHeight="1" x14ac:dyDescent="0.25">
      <c r="A138" s="263" t="s">
        <v>43</v>
      </c>
      <c r="B138" s="171">
        <f>SUM(B136:B137)</f>
        <v>0</v>
      </c>
      <c r="C138" s="169"/>
      <c r="D138" s="171">
        <f>SUM(D136:D137)</f>
        <v>0</v>
      </c>
      <c r="E138" s="169"/>
      <c r="F138" s="171">
        <f>SUM(F136:F137)</f>
        <v>0</v>
      </c>
      <c r="G138" s="169"/>
      <c r="H138" s="171">
        <f>SUM(H136:H137)</f>
        <v>0</v>
      </c>
      <c r="I138" s="169"/>
      <c r="J138" s="348"/>
    </row>
    <row r="139" spans="1:10" s="14" customFormat="1" ht="58.2" customHeight="1" x14ac:dyDescent="0.3">
      <c r="A139" s="183" t="s">
        <v>205</v>
      </c>
      <c r="B139" s="114"/>
      <c r="C139" s="115"/>
      <c r="D139" s="114"/>
      <c r="E139" s="115"/>
      <c r="F139" s="114"/>
      <c r="G139" s="115"/>
      <c r="H139" s="114"/>
      <c r="I139" s="115"/>
      <c r="J139" s="346"/>
    </row>
    <row r="140" spans="1:10" s="14" customFormat="1" ht="43.2" customHeight="1" x14ac:dyDescent="0.25">
      <c r="A140" s="172" t="s">
        <v>198</v>
      </c>
      <c r="B140" s="40">
        <f>B105</f>
        <v>0</v>
      </c>
      <c r="C140" s="117"/>
      <c r="D140" s="40">
        <f>D105</f>
        <v>0</v>
      </c>
      <c r="E140" s="117"/>
      <c r="F140" s="40">
        <f>F105</f>
        <v>0</v>
      </c>
      <c r="G140" s="117"/>
      <c r="H140" s="40">
        <f>H105</f>
        <v>0</v>
      </c>
      <c r="I140" s="117"/>
      <c r="J140" s="346"/>
    </row>
    <row r="141" spans="1:10" s="14" customFormat="1" ht="32.4" customHeight="1" x14ac:dyDescent="0.25">
      <c r="A141" s="172" t="s">
        <v>199</v>
      </c>
      <c r="B141" s="40">
        <f>B106</f>
        <v>0</v>
      </c>
      <c r="C141" s="117"/>
      <c r="D141" s="40">
        <f>D106</f>
        <v>0</v>
      </c>
      <c r="E141" s="117"/>
      <c r="F141" s="40">
        <f>F106</f>
        <v>0</v>
      </c>
      <c r="G141" s="117"/>
      <c r="H141" s="40">
        <f>H106</f>
        <v>0</v>
      </c>
      <c r="I141" s="117"/>
      <c r="J141" s="346"/>
    </row>
    <row r="142" spans="1:10" s="14" customFormat="1" ht="38.4" customHeight="1" x14ac:dyDescent="0.25">
      <c r="A142" s="173" t="s">
        <v>206</v>
      </c>
      <c r="B142" s="40">
        <f>B108</f>
        <v>0</v>
      </c>
      <c r="C142" s="117"/>
      <c r="D142" s="40">
        <f>D108</f>
        <v>0</v>
      </c>
      <c r="E142" s="117"/>
      <c r="F142" s="40">
        <f>F108</f>
        <v>0</v>
      </c>
      <c r="G142" s="117"/>
      <c r="H142" s="40">
        <f>H108</f>
        <v>0</v>
      </c>
      <c r="I142" s="117"/>
      <c r="J142" s="346"/>
    </row>
    <row r="143" spans="1:10" s="7" customFormat="1" ht="40.200000000000003" customHeight="1" x14ac:dyDescent="0.25">
      <c r="A143" s="173" t="s">
        <v>207</v>
      </c>
      <c r="B143" s="40">
        <f>B109</f>
        <v>0</v>
      </c>
      <c r="C143" s="117"/>
      <c r="D143" s="40">
        <f>D109</f>
        <v>0</v>
      </c>
      <c r="E143" s="117"/>
      <c r="F143" s="40">
        <f>F109</f>
        <v>0</v>
      </c>
      <c r="G143" s="117"/>
      <c r="H143" s="40">
        <f>H109</f>
        <v>0</v>
      </c>
      <c r="I143" s="117"/>
      <c r="J143" s="346"/>
    </row>
    <row r="144" spans="1:10" s="14" customFormat="1" ht="31.2" customHeight="1" x14ac:dyDescent="0.25">
      <c r="A144" s="173" t="s">
        <v>39</v>
      </c>
      <c r="B144" s="40">
        <f>B122</f>
        <v>0</v>
      </c>
      <c r="C144" s="117"/>
      <c r="D144" s="40">
        <f>D122</f>
        <v>0</v>
      </c>
      <c r="E144" s="117"/>
      <c r="F144" s="40">
        <f>F122</f>
        <v>0</v>
      </c>
      <c r="G144" s="117"/>
      <c r="H144" s="40">
        <f>H122</f>
        <v>0</v>
      </c>
      <c r="I144" s="117"/>
      <c r="J144" s="346"/>
    </row>
    <row r="145" spans="1:10" s="14" customFormat="1" ht="31.2" customHeight="1" x14ac:dyDescent="0.25">
      <c r="A145" s="173" t="s">
        <v>40</v>
      </c>
      <c r="B145" s="40">
        <f>B132</f>
        <v>0</v>
      </c>
      <c r="C145" s="117"/>
      <c r="D145" s="40">
        <f>D132</f>
        <v>0</v>
      </c>
      <c r="E145" s="117"/>
      <c r="F145" s="40">
        <f>F132</f>
        <v>0</v>
      </c>
      <c r="G145" s="117"/>
      <c r="H145" s="40">
        <f>H132</f>
        <v>0</v>
      </c>
      <c r="I145" s="117"/>
      <c r="J145" s="346"/>
    </row>
    <row r="146" spans="1:10" s="14" customFormat="1" ht="34.200000000000003" customHeight="1" thickBot="1" x14ac:dyDescent="0.3">
      <c r="A146" s="162" t="s">
        <v>208</v>
      </c>
      <c r="B146" s="70">
        <f>B138</f>
        <v>0</v>
      </c>
      <c r="C146" s="117"/>
      <c r="D146" s="70">
        <f>D138</f>
        <v>0</v>
      </c>
      <c r="E146" s="117"/>
      <c r="F146" s="70">
        <f>F138</f>
        <v>0</v>
      </c>
      <c r="G146" s="117"/>
      <c r="H146" s="70">
        <f>H138</f>
        <v>0</v>
      </c>
      <c r="I146" s="117"/>
      <c r="J146" s="346"/>
    </row>
    <row r="147" spans="1:10" s="14" customFormat="1" ht="32.4" customHeight="1" thickTop="1" x14ac:dyDescent="0.25">
      <c r="A147" s="369" t="s">
        <v>371</v>
      </c>
      <c r="B147" s="174">
        <f>SUM(B140:B146)</f>
        <v>0</v>
      </c>
      <c r="C147" s="118"/>
      <c r="D147" s="174">
        <f>SUM(D140:D146)</f>
        <v>0</v>
      </c>
      <c r="E147" s="118"/>
      <c r="F147" s="174">
        <f>SUM(F140:F146)</f>
        <v>0</v>
      </c>
      <c r="G147" s="118"/>
      <c r="H147" s="174">
        <f>SUM(H140:H146)</f>
        <v>0</v>
      </c>
      <c r="I147" s="118"/>
      <c r="J147" s="346"/>
    </row>
    <row r="148" spans="1:10" s="14" customFormat="1" ht="61.2" customHeight="1" x14ac:dyDescent="0.3">
      <c r="A148" s="370" t="s">
        <v>370</v>
      </c>
      <c r="B148"/>
      <c r="C148" s="118"/>
      <c r="D148" s="222"/>
      <c r="E148" s="118"/>
      <c r="F148" s="116"/>
      <c r="J148" s="346"/>
    </row>
    <row r="149" spans="1:10" s="14" customFormat="1" ht="25.2" customHeight="1" x14ac:dyDescent="0.25">
      <c r="A149" s="156" t="s">
        <v>209</v>
      </c>
      <c r="B149" s="219"/>
      <c r="C149" s="117"/>
      <c r="D149" s="119"/>
      <c r="E149" s="120"/>
      <c r="F149" s="116"/>
      <c r="J149" s="346"/>
    </row>
    <row r="150" spans="1:10" s="14" customFormat="1" ht="25.2" customHeight="1" x14ac:dyDescent="0.25">
      <c r="A150" s="217" t="s">
        <v>270</v>
      </c>
      <c r="B150" s="219"/>
      <c r="C150" s="117"/>
      <c r="D150" s="119"/>
      <c r="E150" s="120"/>
      <c r="F150" s="116"/>
      <c r="J150" s="346"/>
    </row>
    <row r="151" spans="1:10" s="14" customFormat="1" ht="25.2" customHeight="1" x14ac:dyDescent="0.25">
      <c r="A151" s="218" t="s">
        <v>271</v>
      </c>
      <c r="B151" s="219"/>
      <c r="C151" s="117"/>
      <c r="D151" s="119"/>
      <c r="E151" s="120"/>
      <c r="F151" s="116"/>
      <c r="J151" s="346"/>
    </row>
    <row r="152" spans="1:10" s="14" customFormat="1" ht="40.200000000000003" customHeight="1" thickBot="1" x14ac:dyDescent="0.35">
      <c r="A152" s="179" t="s">
        <v>210</v>
      </c>
      <c r="B152" s="220">
        <f>B149-(SUM(B150:B151))</f>
        <v>0</v>
      </c>
      <c r="C152" s="120"/>
      <c r="D152" s="121"/>
      <c r="E152" s="120"/>
      <c r="F152" s="116"/>
      <c r="G152"/>
      <c r="J152" s="353"/>
    </row>
    <row r="153" spans="1:10" s="7" customFormat="1" ht="56.4" customHeight="1" thickTop="1" thickBot="1" x14ac:dyDescent="0.3">
      <c r="A153" s="122" t="s">
        <v>211</v>
      </c>
      <c r="B153" s="178">
        <f>ROUNDDOWN(B147-B152,2)</f>
        <v>0</v>
      </c>
      <c r="C153" s="123" t="str">
        <f>IF((B153)=0,"",IF((B153)&lt;&gt;0,"Kokonaisjäämän ja taseen rahoitusaseman lukujen on täsmättävä toisiinsa. Jos luvut eivät täsmää, on jälkilaskelman luvut tarkistettava. Huom! Tarkistuslaskelmat auttavat tarkistamisessa."))</f>
        <v/>
      </c>
      <c r="D153" s="121"/>
      <c r="E153" s="120"/>
      <c r="F153" s="2"/>
      <c r="J153" s="346"/>
    </row>
    <row r="154" spans="1:10" s="14" customFormat="1" ht="25.2" customHeight="1" thickTop="1" x14ac:dyDescent="0.25">
      <c r="A154" s="156" t="s">
        <v>212</v>
      </c>
      <c r="B154" s="219">
        <f>'Jälkilaskelma 2019'!B149</f>
        <v>0</v>
      </c>
      <c r="C154" s="124"/>
      <c r="D154" s="119"/>
      <c r="E154" s="120"/>
      <c r="F154" s="116"/>
      <c r="J154" s="346"/>
    </row>
    <row r="155" spans="1:10" s="14" customFormat="1" ht="25.2" customHeight="1" x14ac:dyDescent="0.25">
      <c r="A155" s="156" t="s">
        <v>213</v>
      </c>
      <c r="B155" s="219">
        <f>'Jälkilaskelma 2019'!B150</f>
        <v>0</v>
      </c>
      <c r="C155" s="114"/>
      <c r="D155" s="119"/>
      <c r="E155" s="120"/>
      <c r="F155" s="116"/>
      <c r="J155" s="346"/>
    </row>
    <row r="156" spans="1:10" s="14" customFormat="1" ht="25.2" customHeight="1" thickBot="1" x14ac:dyDescent="0.3">
      <c r="A156" s="156" t="s">
        <v>214</v>
      </c>
      <c r="B156" s="219">
        <f>'Jälkilaskelma 2019'!B151</f>
        <v>0</v>
      </c>
      <c r="C156" s="114"/>
      <c r="D156" s="119"/>
      <c r="E156" s="120"/>
      <c r="F156" s="116"/>
      <c r="J156" s="346"/>
    </row>
    <row r="157" spans="1:10" s="14" customFormat="1" ht="46.2" customHeight="1" thickTop="1" x14ac:dyDescent="0.3">
      <c r="A157" s="180" t="s">
        <v>215</v>
      </c>
      <c r="B157" s="221">
        <f>B154-(SUM(B155:B156))</f>
        <v>0</v>
      </c>
      <c r="C157" s="175"/>
      <c r="D157" s="176"/>
      <c r="E157" s="177"/>
      <c r="F157" s="116"/>
      <c r="J157" s="353"/>
    </row>
    <row r="158" spans="1:10" s="128" customFormat="1" ht="61.95" customHeight="1" x14ac:dyDescent="0.3">
      <c r="A158" s="223" t="s">
        <v>223</v>
      </c>
      <c r="B158" s="120"/>
      <c r="C158" s="125"/>
      <c r="D158" s="119"/>
      <c r="E158" s="126"/>
      <c r="F158" s="127"/>
      <c r="J158" s="354"/>
    </row>
    <row r="159" spans="1:10" s="128" customFormat="1" ht="36" customHeight="1" x14ac:dyDescent="0.25">
      <c r="A159" s="184" t="s">
        <v>224</v>
      </c>
      <c r="B159" s="181"/>
      <c r="C159" s="119"/>
      <c r="D159" s="355"/>
      <c r="E159" s="126"/>
      <c r="F159" s="355"/>
      <c r="H159" s="355"/>
      <c r="J159" s="354"/>
    </row>
    <row r="160" spans="1:10" ht="25.2" customHeight="1" x14ac:dyDescent="0.25">
      <c r="A160" s="213" t="s">
        <v>225</v>
      </c>
      <c r="B160" s="89"/>
      <c r="C160" s="88"/>
      <c r="D160" s="356"/>
      <c r="F160" s="356"/>
      <c r="H160" s="356"/>
    </row>
    <row r="161" spans="1:10" ht="25.2" customHeight="1" x14ac:dyDescent="0.25">
      <c r="A161" s="206" t="s">
        <v>226</v>
      </c>
      <c r="B161" s="89"/>
      <c r="C161" s="88"/>
      <c r="D161" s="356"/>
      <c r="F161" s="356"/>
      <c r="H161" s="356"/>
    </row>
    <row r="162" spans="1:10" ht="25.2" customHeight="1" x14ac:dyDescent="0.25">
      <c r="A162" s="213" t="s">
        <v>227</v>
      </c>
      <c r="B162" s="89"/>
      <c r="C162" s="88"/>
      <c r="D162" s="356"/>
      <c r="F162" s="356"/>
      <c r="H162" s="356"/>
    </row>
    <row r="163" spans="1:10" ht="25.2" customHeight="1" x14ac:dyDescent="0.25">
      <c r="A163" s="213" t="s">
        <v>228</v>
      </c>
      <c r="B163" s="89"/>
      <c r="C163" s="88"/>
      <c r="D163" s="356"/>
      <c r="F163" s="356"/>
      <c r="H163" s="356"/>
    </row>
    <row r="164" spans="1:10" ht="25.2" customHeight="1" x14ac:dyDescent="0.25">
      <c r="A164" s="215" t="s">
        <v>369</v>
      </c>
      <c r="B164" s="90"/>
      <c r="C164" s="88"/>
      <c r="D164" s="140"/>
      <c r="F164" s="140"/>
      <c r="H164" s="140"/>
    </row>
    <row r="165" spans="1:10" ht="25.2" customHeight="1" x14ac:dyDescent="0.25">
      <c r="A165" s="216" t="s">
        <v>229</v>
      </c>
      <c r="B165" s="91">
        <f>SUM(B160:B164)</f>
        <v>0</v>
      </c>
      <c r="C165" s="88"/>
      <c r="D165" s="357">
        <f>SUM(D160:D164)</f>
        <v>0</v>
      </c>
      <c r="F165" s="357">
        <f>SUM(F160:F164)</f>
        <v>0</v>
      </c>
      <c r="H165" s="357">
        <f>SUM(H160:H164)</f>
        <v>0</v>
      </c>
    </row>
    <row r="166" spans="1:10" ht="25.2" customHeight="1" x14ac:dyDescent="0.25">
      <c r="A166" s="206" t="s">
        <v>230</v>
      </c>
      <c r="B166" s="92">
        <f>B18+B19+B20+B21+B66+B82+B114+B124+B48</f>
        <v>0</v>
      </c>
      <c r="C166" s="88"/>
      <c r="D166" s="358">
        <f>D18+D19+D20+D21+D66+D82+D114+D124+D48</f>
        <v>0</v>
      </c>
      <c r="F166" s="358">
        <f>F18+F19+F20+F21+F66+F82+F114+F124+F48</f>
        <v>0</v>
      </c>
      <c r="H166" s="358">
        <f>H18+H19+H20+H21+H66+H82+H114+H124+H48</f>
        <v>0</v>
      </c>
    </row>
    <row r="167" spans="1:10" s="430" customFormat="1" ht="25.2" customHeight="1" x14ac:dyDescent="0.25">
      <c r="A167" s="206" t="s">
        <v>231</v>
      </c>
      <c r="B167" s="93">
        <f>-(B46-B41-B43-B24+B68+B72+B74+B86+B88-B115-B125+B71+B51+B54+B55+B57-B44-B102)</f>
        <v>0</v>
      </c>
      <c r="C167" s="88"/>
      <c r="D167" s="93">
        <f>-(D46-D41-D43-D24+D68+D72+D74+D86+D88-D115-D125+D71+D51+D54+D55+D57-D44-D102)</f>
        <v>0</v>
      </c>
      <c r="E167" s="36"/>
      <c r="F167" s="93">
        <f>-(F46-F41-F43-F24+F68+F72+F74+F86+F88-F115-F125+F71+F51+F54+F55+F57-F44-F102)</f>
        <v>0</v>
      </c>
      <c r="H167" s="93">
        <f>-(H46-H41-H43-H24+H68+H72+H74+H86+H88-H115-H125+H71+H51+H54+H55+H57-H44-H102)</f>
        <v>0</v>
      </c>
      <c r="J167" s="348"/>
    </row>
    <row r="168" spans="1:10" ht="25.2" customHeight="1" x14ac:dyDescent="0.25">
      <c r="A168" s="213" t="s">
        <v>227</v>
      </c>
      <c r="B168" s="92">
        <f>B162</f>
        <v>0</v>
      </c>
      <c r="C168" s="88"/>
      <c r="D168" s="358">
        <f>D162</f>
        <v>0</v>
      </c>
      <c r="F168" s="358">
        <f>F162</f>
        <v>0</v>
      </c>
      <c r="H168" s="358">
        <f>H162</f>
        <v>0</v>
      </c>
    </row>
    <row r="169" spans="1:10" ht="25.2" customHeight="1" x14ac:dyDescent="0.25">
      <c r="A169" s="213" t="s">
        <v>228</v>
      </c>
      <c r="B169" s="92">
        <f>B163</f>
        <v>0</v>
      </c>
      <c r="C169" s="88"/>
      <c r="D169" s="358">
        <f>D163</f>
        <v>0</v>
      </c>
      <c r="F169" s="358">
        <f>F163</f>
        <v>0</v>
      </c>
      <c r="H169" s="358">
        <f>H163</f>
        <v>0</v>
      </c>
    </row>
    <row r="170" spans="1:10" ht="25.2" customHeight="1" x14ac:dyDescent="0.25">
      <c r="A170" s="215" t="s">
        <v>369</v>
      </c>
      <c r="B170" s="101">
        <f>-B44</f>
        <v>0</v>
      </c>
      <c r="C170" s="88"/>
      <c r="D170" s="359">
        <f>-D44</f>
        <v>0</v>
      </c>
      <c r="F170" s="359">
        <f>-F44</f>
        <v>0</v>
      </c>
      <c r="H170" s="359">
        <f>-H44</f>
        <v>0</v>
      </c>
    </row>
    <row r="171" spans="1:10" ht="25.2" customHeight="1" x14ac:dyDescent="0.25">
      <c r="A171" s="216" t="s">
        <v>232</v>
      </c>
      <c r="B171" s="91">
        <f>SUM(B166:B170)</f>
        <v>0</v>
      </c>
      <c r="C171" s="88"/>
      <c r="D171" s="357">
        <f>SUM(D166:D170)</f>
        <v>0</v>
      </c>
      <c r="F171" s="357">
        <f>SUM(F166:F170)</f>
        <v>0</v>
      </c>
      <c r="H171" s="357">
        <f>SUM(H166:H170)</f>
        <v>0</v>
      </c>
    </row>
    <row r="172" spans="1:10" ht="25.2" customHeight="1" x14ac:dyDescent="0.25">
      <c r="A172" s="206" t="s">
        <v>233</v>
      </c>
      <c r="B172" s="95">
        <f>ROUNDDOWN(B165-B171,2)</f>
        <v>0</v>
      </c>
      <c r="C172" s="96" t="str">
        <f>IF((B172)=0,"",IF((B172)&lt;&gt;0,"Tilikauden tuloksen ja jälkilaskelman tuloksen on täsmättävä toisiinsa. Tarkista laskelman luvut!"))</f>
        <v/>
      </c>
      <c r="D172" s="360">
        <f>ROUNDDOWN(D165-D171,2)</f>
        <v>0</v>
      </c>
      <c r="F172" s="360">
        <f>ROUNDDOWN(F165-F171,2)</f>
        <v>0</v>
      </c>
      <c r="H172" s="360">
        <f>ROUNDDOWN(H165-H171,2)</f>
        <v>0</v>
      </c>
    </row>
    <row r="173" spans="1:10" ht="25.2" customHeight="1" x14ac:dyDescent="0.25">
      <c r="A173" s="184" t="s">
        <v>234</v>
      </c>
      <c r="B173" s="181"/>
      <c r="C173" s="88"/>
      <c r="D173" s="355"/>
      <c r="F173" s="355"/>
      <c r="H173" s="355"/>
    </row>
    <row r="174" spans="1:10" ht="25.2" customHeight="1" x14ac:dyDescent="0.25">
      <c r="A174" s="213" t="s">
        <v>235</v>
      </c>
      <c r="B174" s="89"/>
      <c r="C174" s="88"/>
      <c r="D174" s="356"/>
      <c r="F174" s="356"/>
      <c r="H174" s="356"/>
    </row>
    <row r="175" spans="1:10" ht="25.2" customHeight="1" x14ac:dyDescent="0.25">
      <c r="A175" s="206" t="s">
        <v>236</v>
      </c>
      <c r="B175" s="94">
        <f>-B162</f>
        <v>0</v>
      </c>
      <c r="C175" s="88"/>
      <c r="D175" s="359">
        <f>-D162</f>
        <v>0</v>
      </c>
      <c r="F175" s="359">
        <f>-F162</f>
        <v>0</v>
      </c>
      <c r="H175" s="359">
        <f>-H162</f>
        <v>0</v>
      </c>
    </row>
    <row r="176" spans="1:10" ht="25.2" customHeight="1" x14ac:dyDescent="0.25">
      <c r="A176" s="206" t="s">
        <v>237</v>
      </c>
      <c r="B176" s="95">
        <f>SUM(B174:B175)</f>
        <v>0</v>
      </c>
      <c r="C176" s="88"/>
      <c r="D176" s="360">
        <f>SUM(D174:D175)</f>
        <v>0</v>
      </c>
      <c r="F176" s="360">
        <f>SUM(F174:F175)</f>
        <v>0</v>
      </c>
      <c r="H176" s="360">
        <f>SUM(H174:H175)</f>
        <v>0</v>
      </c>
    </row>
    <row r="177" spans="1:10" ht="25.2" customHeight="1" x14ac:dyDescent="0.25">
      <c r="A177" s="213" t="s">
        <v>238</v>
      </c>
      <c r="B177" s="97">
        <f>'Jälkilaskelma 2019'!B174</f>
        <v>0</v>
      </c>
      <c r="C177" s="88"/>
      <c r="D177" s="361">
        <f>'Jälkilaskelma 2019'!D174</f>
        <v>0</v>
      </c>
      <c r="F177" s="361">
        <f>'Jälkilaskelma 2019'!F174</f>
        <v>0</v>
      </c>
      <c r="H177" s="361">
        <f>'Jälkilaskelma 2019'!H174</f>
        <v>0</v>
      </c>
    </row>
    <row r="178" spans="1:10" ht="25.2" customHeight="1" x14ac:dyDescent="0.25">
      <c r="A178" s="214" t="s">
        <v>239</v>
      </c>
      <c r="B178" s="91">
        <f>B176-B177</f>
        <v>0</v>
      </c>
      <c r="C178" s="88"/>
      <c r="D178" s="357">
        <f>D176-D177</f>
        <v>0</v>
      </c>
      <c r="F178" s="357">
        <f>F176-F177</f>
        <v>0</v>
      </c>
      <c r="H178" s="357">
        <f>H176-H177</f>
        <v>0</v>
      </c>
    </row>
    <row r="179" spans="1:10" s="430" customFormat="1" ht="25.2" customHeight="1" x14ac:dyDescent="0.25">
      <c r="A179" s="205" t="s">
        <v>240</v>
      </c>
      <c r="B179" s="92">
        <f>-B97+B41+B87</f>
        <v>0</v>
      </c>
      <c r="C179" s="88"/>
      <c r="D179" s="92">
        <f>-D97+D41+D87</f>
        <v>0</v>
      </c>
      <c r="E179" s="36"/>
      <c r="F179" s="92">
        <f>-F97+F41+F87</f>
        <v>0</v>
      </c>
      <c r="H179" s="92">
        <f>-H97+H41+H87</f>
        <v>0</v>
      </c>
      <c r="J179" s="348"/>
    </row>
    <row r="180" spans="1:10" ht="25.2" customHeight="1" x14ac:dyDescent="0.25">
      <c r="A180" s="205" t="s">
        <v>241</v>
      </c>
      <c r="B180" s="92">
        <f>B117</f>
        <v>0</v>
      </c>
      <c r="C180" s="88"/>
      <c r="D180" s="358">
        <f>D117</f>
        <v>0</v>
      </c>
      <c r="F180" s="358">
        <f>F117</f>
        <v>0</v>
      </c>
      <c r="H180" s="358">
        <f>H117</f>
        <v>0</v>
      </c>
    </row>
    <row r="181" spans="1:10" ht="25.2" customHeight="1" x14ac:dyDescent="0.25">
      <c r="A181" s="205" t="s">
        <v>242</v>
      </c>
      <c r="B181" s="92">
        <f>B127</f>
        <v>0</v>
      </c>
      <c r="C181" s="88"/>
      <c r="D181" s="358">
        <f>D127</f>
        <v>0</v>
      </c>
      <c r="E181" s="98"/>
      <c r="F181" s="358">
        <f>F127</f>
        <v>0</v>
      </c>
      <c r="H181" s="358">
        <f>H127</f>
        <v>0</v>
      </c>
    </row>
    <row r="182" spans="1:10" ht="25.2" customHeight="1" x14ac:dyDescent="0.25">
      <c r="A182" s="206" t="s">
        <v>237</v>
      </c>
      <c r="B182" s="99">
        <f>B179-B181-B180</f>
        <v>0</v>
      </c>
      <c r="C182" s="88"/>
      <c r="D182" s="362">
        <f>D179-D181-D180</f>
        <v>0</v>
      </c>
      <c r="F182" s="362">
        <f>F179-F181-F180</f>
        <v>0</v>
      </c>
      <c r="H182" s="362">
        <f>H179-H181-H180</f>
        <v>0</v>
      </c>
    </row>
    <row r="183" spans="1:10" ht="25.2" customHeight="1" x14ac:dyDescent="0.25">
      <c r="A183" s="206" t="s">
        <v>233</v>
      </c>
      <c r="B183" s="92">
        <f>ROUNDDOWN(IF(B178&gt;0,B178-B182,-B178+B182),2)</f>
        <v>0</v>
      </c>
      <c r="C183" s="100" t="str">
        <f>IF((B183)=0,"",IF((B183)&lt;&gt;0,"Laskelman investonnit on täsmättävä kahden tilikauden välillä tapahtuneeseen muutokseen!"))</f>
        <v/>
      </c>
      <c r="D183" s="360">
        <f>ROUNDDOWN(IF(D182&gt;0,D178-D182,-D178-D182),2)</f>
        <v>0</v>
      </c>
      <c r="F183" s="360">
        <f>ROUNDDOWN(IF(F182&gt;0,F178-F182,-F178-F182),2)</f>
        <v>0</v>
      </c>
      <c r="H183" s="360">
        <f>ROUNDDOWN(IF(H182&gt;0,H178-H182,-H178-H182),2)</f>
        <v>0</v>
      </c>
    </row>
    <row r="184" spans="1:10" ht="25.2" customHeight="1" x14ac:dyDescent="0.25">
      <c r="A184" s="185" t="s">
        <v>243</v>
      </c>
      <c r="B184" s="186"/>
      <c r="C184" s="88"/>
      <c r="D184" s="363"/>
      <c r="F184" s="363"/>
      <c r="H184" s="363"/>
    </row>
    <row r="185" spans="1:10" ht="25.2" customHeight="1" x14ac:dyDescent="0.25">
      <c r="A185" s="205" t="s">
        <v>244</v>
      </c>
      <c r="B185" s="89"/>
      <c r="C185" s="88"/>
      <c r="D185" s="356"/>
      <c r="F185" s="356"/>
      <c r="H185" s="356"/>
    </row>
    <row r="186" spans="1:10" ht="25.2" customHeight="1" x14ac:dyDescent="0.25">
      <c r="A186" s="206" t="s">
        <v>245</v>
      </c>
      <c r="B186" s="97"/>
      <c r="C186" s="88"/>
      <c r="D186" s="361"/>
      <c r="F186" s="361"/>
      <c r="H186" s="361"/>
    </row>
    <row r="187" spans="1:10" ht="25.2" customHeight="1" x14ac:dyDescent="0.25">
      <c r="A187" s="206" t="s">
        <v>237</v>
      </c>
      <c r="B187" s="95">
        <f>SUM(B185:B186)</f>
        <v>0</v>
      </c>
      <c r="C187" s="88"/>
      <c r="D187" s="360">
        <f>SUM(D185:D186)</f>
        <v>0</v>
      </c>
      <c r="F187" s="360">
        <f>SUM(F185:F186)</f>
        <v>0</v>
      </c>
      <c r="H187" s="360">
        <f>SUM(H185:H186)</f>
        <v>0</v>
      </c>
    </row>
    <row r="188" spans="1:10" ht="25.2" customHeight="1" x14ac:dyDescent="0.25">
      <c r="A188" s="205" t="s">
        <v>246</v>
      </c>
      <c r="B188" s="89">
        <f>'Jälkilaskelma 2019'!B185</f>
        <v>0</v>
      </c>
      <c r="C188" s="88"/>
      <c r="D188" s="356">
        <f>'Jälkilaskelma 2019'!D185</f>
        <v>0</v>
      </c>
      <c r="F188" s="356">
        <f>'Jälkilaskelma 2019'!F185</f>
        <v>0</v>
      </c>
      <c r="H188" s="356">
        <f>'Jälkilaskelma 2019'!H185</f>
        <v>0</v>
      </c>
    </row>
    <row r="189" spans="1:10" ht="25.2" customHeight="1" x14ac:dyDescent="0.25">
      <c r="A189" s="205" t="s">
        <v>247</v>
      </c>
      <c r="B189" s="97">
        <f>'Jälkilaskelma 2019'!B186</f>
        <v>0</v>
      </c>
      <c r="C189" s="88"/>
      <c r="D189" s="361">
        <f>'Jälkilaskelma 2019'!D186</f>
        <v>0</v>
      </c>
      <c r="F189" s="361">
        <f>'Jälkilaskelma 2019'!F186</f>
        <v>0</v>
      </c>
      <c r="H189" s="361">
        <f>'Jälkilaskelma 2019'!H186</f>
        <v>0</v>
      </c>
    </row>
    <row r="190" spans="1:10" ht="25.2" customHeight="1" x14ac:dyDescent="0.25">
      <c r="A190" s="206" t="s">
        <v>237</v>
      </c>
      <c r="B190" s="101">
        <f>SUM(B188:B189)</f>
        <v>0</v>
      </c>
      <c r="C190" s="88"/>
      <c r="D190" s="364">
        <f>SUM(D188:D189)</f>
        <v>0</v>
      </c>
      <c r="F190" s="364">
        <f>SUM(F188:F189)</f>
        <v>0</v>
      </c>
      <c r="H190" s="364">
        <f>SUM(H188:H189)</f>
        <v>0</v>
      </c>
    </row>
    <row r="191" spans="1:10" ht="25.2" customHeight="1" x14ac:dyDescent="0.25">
      <c r="A191" s="130" t="s">
        <v>248</v>
      </c>
      <c r="B191" s="91">
        <f>B187-B190</f>
        <v>0</v>
      </c>
      <c r="C191" s="88"/>
      <c r="D191" s="357">
        <f>D187-D190</f>
        <v>0</v>
      </c>
      <c r="F191" s="357">
        <f>F187-F190</f>
        <v>0</v>
      </c>
      <c r="H191" s="357">
        <f>H187-H190</f>
        <v>0</v>
      </c>
    </row>
    <row r="192" spans="1:10" ht="25.2" customHeight="1" x14ac:dyDescent="0.25">
      <c r="A192" s="205" t="s">
        <v>249</v>
      </c>
      <c r="B192" s="92">
        <f>B99+B23-B43-B52-B53-B69-B70</f>
        <v>0</v>
      </c>
      <c r="C192" s="88"/>
      <c r="D192" s="358">
        <f>D99+D23-D43-D52-D53-D69-D70</f>
        <v>0</v>
      </c>
      <c r="F192" s="358">
        <f>F99+F23-F43-F52-F53-F69-F70</f>
        <v>0</v>
      </c>
      <c r="H192" s="358">
        <f>H99+H23-H43-H52-H53-H69-H70</f>
        <v>0</v>
      </c>
    </row>
    <row r="193" spans="1:8" ht="25.2" customHeight="1" x14ac:dyDescent="0.25">
      <c r="A193" s="205" t="s">
        <v>250</v>
      </c>
      <c r="B193" s="92">
        <f>B116</f>
        <v>0</v>
      </c>
      <c r="C193" s="88"/>
      <c r="D193" s="358">
        <f>D116</f>
        <v>0</v>
      </c>
      <c r="F193" s="358">
        <f>F116</f>
        <v>0</v>
      </c>
      <c r="H193" s="358">
        <f>H116</f>
        <v>0</v>
      </c>
    </row>
    <row r="194" spans="1:8" ht="25.2" customHeight="1" x14ac:dyDescent="0.25">
      <c r="A194" s="205" t="s">
        <v>251</v>
      </c>
      <c r="B194" s="101">
        <f>B126</f>
        <v>0</v>
      </c>
      <c r="C194" s="88"/>
      <c r="D194" s="364">
        <f>D126</f>
        <v>0</v>
      </c>
      <c r="F194" s="364">
        <f>F126</f>
        <v>0</v>
      </c>
      <c r="H194" s="364">
        <f>H126</f>
        <v>0</v>
      </c>
    </row>
    <row r="195" spans="1:8" ht="25.2" customHeight="1" x14ac:dyDescent="0.25">
      <c r="A195" s="206" t="s">
        <v>237</v>
      </c>
      <c r="B195" s="95">
        <f>SUM(B192:B194)</f>
        <v>0</v>
      </c>
      <c r="C195" s="88"/>
      <c r="D195" s="360">
        <f>SUM(D192:D194)</f>
        <v>0</v>
      </c>
      <c r="F195" s="360">
        <f>SUM(F192:F194)</f>
        <v>0</v>
      </c>
      <c r="H195" s="360">
        <f>SUM(H192:H194)</f>
        <v>0</v>
      </c>
    </row>
    <row r="196" spans="1:8" ht="25.2" customHeight="1" x14ac:dyDescent="0.25">
      <c r="A196" s="206" t="s">
        <v>233</v>
      </c>
      <c r="B196" s="92">
        <f>ROUNDDOWN(IF(B191&gt;0,B191-B195,-B191+B195),2)</f>
        <v>0</v>
      </c>
      <c r="C196" s="100" t="str">
        <f>IF((B196)=0,"",IF((B196)&lt;&gt;0,"Lainojen lyhennykset ja nostot on täsmättävä kahden tilikauden välillä tapahtuneeseen lainojen muutokseen!"))</f>
        <v/>
      </c>
      <c r="D196" s="358">
        <f>ROUNDDOWN(IF(D191&gt;0,D191-D195,-D191+D195),2)</f>
        <v>0</v>
      </c>
      <c r="F196" s="358">
        <f>ROUNDDOWN(IF(F191&gt;0,F191-F195,-F191+F195),2)</f>
        <v>0</v>
      </c>
      <c r="H196" s="358">
        <f>ROUNDDOWN(IF(H191&gt;0,H191-H195,-H191+H195),2)</f>
        <v>0</v>
      </c>
    </row>
    <row r="197" spans="1:8" ht="25.2" customHeight="1" x14ac:dyDescent="0.25">
      <c r="A197" s="187" t="s">
        <v>252</v>
      </c>
      <c r="B197" s="188"/>
      <c r="C197" s="88"/>
      <c r="D197" s="365"/>
      <c r="F197" s="365"/>
      <c r="H197" s="365"/>
    </row>
    <row r="198" spans="1:8" ht="25.2" customHeight="1" x14ac:dyDescent="0.25">
      <c r="A198" s="207" t="s">
        <v>253</v>
      </c>
      <c r="B198" s="89"/>
      <c r="C198" s="88"/>
      <c r="D198" s="356"/>
      <c r="F198" s="356"/>
      <c r="H198" s="356"/>
    </row>
    <row r="199" spans="1:8" ht="25.2" customHeight="1" x14ac:dyDescent="0.25">
      <c r="A199" s="207" t="s">
        <v>254</v>
      </c>
      <c r="B199" s="97">
        <f>'Jälkilaskelma 2019'!B198</f>
        <v>0</v>
      </c>
      <c r="C199" s="88"/>
      <c r="D199" s="361">
        <f>'Jälkilaskelma 2019'!D198</f>
        <v>0</v>
      </c>
      <c r="F199" s="361">
        <f>'Jälkilaskelma 2019'!F198</f>
        <v>0</v>
      </c>
      <c r="H199" s="361">
        <f>'Jälkilaskelma 2019'!H198</f>
        <v>0</v>
      </c>
    </row>
    <row r="200" spans="1:8" ht="25.2" customHeight="1" x14ac:dyDescent="0.25">
      <c r="A200" s="129" t="s">
        <v>255</v>
      </c>
      <c r="B200" s="91">
        <f>B198-B199</f>
        <v>0</v>
      </c>
      <c r="C200" s="88"/>
      <c r="D200" s="357">
        <f>D198-D199</f>
        <v>0</v>
      </c>
      <c r="F200" s="357">
        <f>F198-F199</f>
        <v>0</v>
      </c>
      <c r="H200" s="357">
        <f>H198-H199</f>
        <v>0</v>
      </c>
    </row>
    <row r="201" spans="1:8" ht="25.2" customHeight="1" x14ac:dyDescent="0.25">
      <c r="A201" s="208" t="s">
        <v>256</v>
      </c>
      <c r="B201" s="89">
        <f>B98</f>
        <v>0</v>
      </c>
      <c r="C201" s="88"/>
      <c r="D201" s="356">
        <f>D98</f>
        <v>0</v>
      </c>
      <c r="F201" s="356">
        <f>F98</f>
        <v>0</v>
      </c>
      <c r="H201" s="356">
        <f>H98</f>
        <v>0</v>
      </c>
    </row>
    <row r="202" spans="1:8" ht="25.2" customHeight="1" x14ac:dyDescent="0.25">
      <c r="A202" s="208" t="s">
        <v>257</v>
      </c>
      <c r="B202" s="89"/>
      <c r="C202" s="88"/>
      <c r="D202" s="356"/>
      <c r="F202" s="356"/>
      <c r="H202" s="356"/>
    </row>
    <row r="203" spans="1:8" ht="25.2" customHeight="1" x14ac:dyDescent="0.25">
      <c r="A203" s="208" t="s">
        <v>258</v>
      </c>
      <c r="B203" s="89"/>
      <c r="C203" s="88"/>
      <c r="D203" s="356"/>
      <c r="F203" s="356"/>
      <c r="H203" s="356"/>
    </row>
    <row r="204" spans="1:8" ht="25.2" customHeight="1" x14ac:dyDescent="0.25">
      <c r="A204" s="209" t="s">
        <v>237</v>
      </c>
      <c r="B204" s="102">
        <f>SUM(B201:B203)</f>
        <v>0</v>
      </c>
      <c r="C204" s="88"/>
      <c r="D204" s="366">
        <f>SUM(D201:D203)</f>
        <v>0</v>
      </c>
      <c r="F204" s="366">
        <f>SUM(F201:F203)</f>
        <v>0</v>
      </c>
      <c r="H204" s="366">
        <f>SUM(H201:H203)</f>
        <v>0</v>
      </c>
    </row>
    <row r="205" spans="1:8" ht="25.2" customHeight="1" x14ac:dyDescent="0.25">
      <c r="A205" s="131" t="s">
        <v>233</v>
      </c>
      <c r="B205" s="95">
        <f>ROUNDDOWN(IF(B200&gt;0,B200-B204,-B200-B204),2)</f>
        <v>0</v>
      </c>
      <c r="C205" s="100" t="str">
        <f>IF((B205)=0,"",IF((B205)&lt;&gt;0,"Opo:n muutokset on täsmättävä kahden tilikauden välillä tapahtuneeseen muutokseen!"))</f>
        <v/>
      </c>
      <c r="D205" s="360">
        <f>ROUNDDOWN(IF(D200&gt;0,D200-D204,-D200-D204),2)</f>
        <v>0</v>
      </c>
      <c r="F205" s="360">
        <f>ROUNDDOWN(IF(F200&gt;0,F200-F204,-F200-F204),2)</f>
        <v>0</v>
      </c>
      <c r="H205" s="360">
        <f>ROUNDDOWN(IF(H200&gt;0,H200-H204,-H200-H204),2)</f>
        <v>0</v>
      </c>
    </row>
    <row r="206" spans="1:8" ht="25.2" customHeight="1" x14ac:dyDescent="0.25">
      <c r="A206" s="185" t="s">
        <v>259</v>
      </c>
      <c r="B206" s="186"/>
      <c r="C206" s="88"/>
      <c r="D206" s="363"/>
      <c r="E206" s="103"/>
      <c r="F206" s="363"/>
      <c r="H206" s="363"/>
    </row>
    <row r="207" spans="1:8" ht="25.2" customHeight="1" x14ac:dyDescent="0.25">
      <c r="A207" s="206" t="s">
        <v>260</v>
      </c>
      <c r="B207" s="89"/>
      <c r="C207" s="88"/>
      <c r="D207" s="356"/>
      <c r="E207" s="103"/>
      <c r="F207" s="356"/>
      <c r="H207" s="356"/>
    </row>
    <row r="208" spans="1:8" ht="25.2" customHeight="1" x14ac:dyDescent="0.25">
      <c r="A208" s="206" t="s">
        <v>261</v>
      </c>
      <c r="B208" s="97">
        <f>'Jälkilaskelma 2019'!B207</f>
        <v>0</v>
      </c>
      <c r="C208" s="88"/>
      <c r="D208" s="361">
        <f>'Jälkilaskelma 2019'!D207</f>
        <v>0</v>
      </c>
      <c r="E208" s="103"/>
      <c r="F208" s="361">
        <f>'Jälkilaskelma 2019'!F207</f>
        <v>0</v>
      </c>
      <c r="H208" s="361">
        <f>'Jälkilaskelma 2019'!H207</f>
        <v>0</v>
      </c>
    </row>
    <row r="209" spans="1:8" ht="25.2" customHeight="1" x14ac:dyDescent="0.25">
      <c r="A209" s="210" t="s">
        <v>262</v>
      </c>
      <c r="B209" s="104">
        <f>B207-B208</f>
        <v>0</v>
      </c>
      <c r="C209" s="88"/>
      <c r="D209" s="367">
        <f>D207-D208</f>
        <v>0</v>
      </c>
      <c r="E209" s="103"/>
      <c r="F209" s="367">
        <f>F207-F208</f>
        <v>0</v>
      </c>
      <c r="H209" s="367">
        <f>H207-H208</f>
        <v>0</v>
      </c>
    </row>
    <row r="210" spans="1:8" ht="25.2" customHeight="1" x14ac:dyDescent="0.25">
      <c r="A210" s="206" t="s">
        <v>263</v>
      </c>
      <c r="B210" s="97"/>
      <c r="C210" s="88"/>
      <c r="D210" s="361"/>
      <c r="E210" s="103"/>
      <c r="F210" s="361"/>
      <c r="H210" s="361"/>
    </row>
    <row r="211" spans="1:8" ht="25.2" customHeight="1" x14ac:dyDescent="0.25">
      <c r="A211" s="206" t="s">
        <v>233</v>
      </c>
      <c r="B211" s="105">
        <f>ROUNDDOWN(IF(B209&gt;0,B209-B210,-B209-B210),2)</f>
        <v>0</v>
      </c>
      <c r="C211" s="88"/>
      <c r="D211" s="364">
        <f>ROUNDDOWN(IF(D209&gt;0,D209-D210,-D209-D210),2)</f>
        <v>0</v>
      </c>
      <c r="E211" s="103"/>
      <c r="F211" s="364">
        <f>ROUNDDOWN(IF(F209&gt;0,F209-F210,-F209-F210),2)</f>
        <v>0</v>
      </c>
      <c r="H211" s="364">
        <f>ROUNDDOWN(IF(H209&gt;0,H209-H210,-H209-H210),2)</f>
        <v>0</v>
      </c>
    </row>
    <row r="212" spans="1:8" ht="25.2" customHeight="1" x14ac:dyDescent="0.25">
      <c r="A212" s="185" t="s">
        <v>264</v>
      </c>
      <c r="B212" s="186"/>
      <c r="C212" s="88"/>
      <c r="E212" s="103"/>
    </row>
    <row r="213" spans="1:8" ht="25.2" customHeight="1" x14ac:dyDescent="0.25">
      <c r="A213" s="211" t="s">
        <v>265</v>
      </c>
      <c r="B213" s="106">
        <f>B61+B78+B93+B96+B121+B131+B137</f>
        <v>0</v>
      </c>
      <c r="C213" s="88"/>
      <c r="E213" s="103"/>
    </row>
    <row r="214" spans="1:8" ht="25.2" customHeight="1" x14ac:dyDescent="0.25">
      <c r="A214" s="211" t="s">
        <v>266</v>
      </c>
      <c r="B214" s="107">
        <f>B157</f>
        <v>0</v>
      </c>
      <c r="C214" s="88"/>
      <c r="E214" s="103"/>
    </row>
    <row r="215" spans="1:8" ht="25.2" customHeight="1" x14ac:dyDescent="0.25">
      <c r="A215" s="212" t="s">
        <v>233</v>
      </c>
      <c r="B215" s="101">
        <f>ROUNDDOWN(B213-B214,2)</f>
        <v>0</v>
      </c>
      <c r="C215" s="100" t="str">
        <f>IF((B215)=0,"",IF((B215)&lt;&gt;0,"Edellisten tilikausien jäämät on täsmättävä edellisen tilikauden taseen rahoitusasemaan!"))</f>
        <v/>
      </c>
      <c r="E215" s="103"/>
    </row>
    <row r="216" spans="1:8" ht="44.4" customHeight="1" x14ac:dyDescent="0.25">
      <c r="A216" s="52" t="s">
        <v>126</v>
      </c>
      <c r="E216" s="103"/>
    </row>
    <row r="217" spans="1:8" ht="85.95" customHeight="1" x14ac:dyDescent="0.25">
      <c r="A217" s="108"/>
      <c r="B217"/>
      <c r="C217" s="109"/>
      <c r="E217" s="103"/>
    </row>
    <row r="218" spans="1:8" ht="23.4" customHeight="1" x14ac:dyDescent="0.25">
      <c r="A218" s="41" t="s">
        <v>216</v>
      </c>
      <c r="E218" s="103"/>
    </row>
    <row r="219" spans="1:8" ht="54.6" customHeight="1" x14ac:dyDescent="0.25">
      <c r="A219" s="190" t="s">
        <v>217</v>
      </c>
      <c r="B219"/>
      <c r="C219" s="110"/>
      <c r="D219" s="76"/>
      <c r="E219" s="76"/>
    </row>
    <row r="220" spans="1:8" ht="43.2" customHeight="1" x14ac:dyDescent="0.25">
      <c r="A220" s="191" t="s">
        <v>218</v>
      </c>
      <c r="B220"/>
      <c r="C220" s="76"/>
      <c r="E220" s="103"/>
    </row>
    <row r="221" spans="1:8" ht="27.6" x14ac:dyDescent="0.25">
      <c r="A221" s="52" t="s">
        <v>219</v>
      </c>
    </row>
  </sheetData>
  <sheetProtection algorithmName="SHA-512" hashValue="acA2q27V9hyc6NayxRKRJOqkObBQ45k5+Xq+NUmQFFryUF/Q49GhZUapxDn1bqF5Twjww9ahBXi5mgoxhaa7iw==" saltValue="vTWGaGJVCnN0UkZ3UtrYSQ==" spinCount="100000" sheet="1" objects="1" scenarios="1"/>
  <mergeCells count="1">
    <mergeCell ref="C1:G1"/>
  </mergeCells>
  <conditionalFormatting sqref="B3">
    <cfRule type="expression" dxfId="27" priority="1">
      <formula>B3=#REF!</formula>
    </cfRule>
  </conditionalFormatting>
  <conditionalFormatting sqref="D3">
    <cfRule type="expression" dxfId="26" priority="5">
      <formula>D3=#REF!</formula>
    </cfRule>
  </conditionalFormatting>
  <conditionalFormatting sqref="F3">
    <cfRule type="expression" dxfId="25" priority="4">
      <formula>F3=#REF!</formula>
    </cfRule>
  </conditionalFormatting>
  <conditionalFormatting sqref="H3">
    <cfRule type="expression" dxfId="24" priority="3">
      <formula>H3=#REF!</formula>
    </cfRule>
  </conditionalFormatting>
  <dataValidations count="30">
    <dataValidation allowBlank="1" showInputMessage="1" showErrorMessage="1" promptTitle="Vuokran tasaus" prompt="Jos kuluja tasataan, ei yhteisö- ja tasausryhmätason laskelmassa esitetä vuokran tasaus -summaa, koska kulut ovat jaettu kaikille kohteille. " sqref="B45 D45 B58 D58 B75 D75 B90 D90" xr:uid="{70C58CFA-F4D3-4A00-B083-568ADAF0439D}"/>
    <dataValidation allowBlank="1" showInputMessage="1" showErrorMessage="1" promptTitle="Laskukaava" prompt="Muuta laskukaava sen mukaan, onko taseeseen aktivoidut esitetty +merkkisenä vai -merkkisenä. Tässä kaavassa taseeseen aktivoidut on hoito- ja rahoituskuluissa sekä varautumisissa esitetty +merkkisenä. " sqref="B179 F179 D179 H179" xr:uid="{637F1B9A-B1A6-4A05-B367-1542C3DADD7E}"/>
    <dataValidation allowBlank="1" showInputMessage="1" showErrorMessage="1" promptTitle="Ohje" prompt="Syötä luvut! Tarkista myös että muutos näkyy jälkilaskelmalla muuna rahoitukseen vaikuttavana tapahtumana." sqref="B201:B203 F201:F203 D201:D203 H201:H203" xr:uid="{F9F36C72-3199-43C4-A8F7-0790F90780B9}"/>
    <dataValidation allowBlank="1" showInputMessage="1" showErrorMessage="1" promptTitle="Pakollinen syöttötieto" prompt="Edellisen tilikauden taseen rahoitusasema on esitettävä laskelmassa. Summat otetaan edellisen tilikauden tilinpäätöksestä tai jälkilaskelmasta. " sqref="B154" xr:uid="{D1710A72-53E5-44F6-B9BB-36B0540927ED}"/>
    <dataValidation allowBlank="1" showInputMessage="1" showErrorMessage="1" promptTitle="Vuokravakuuksien esittäminen" prompt="Vuokravakuudet esitetään  lyhyt.aik.veloissa, jos kirjanpidossa kirjattu lyhytaikaisiin. Jos kirjanpidossa kirjattu pitkäaikaisiin, vakuudet esitetään muissa  rahoitukseen vaikuttavissa tapahtumissa. " sqref="B150 B155" xr:uid="{ED8D9F72-009A-46DD-8614-1C0D10CA6F43}"/>
    <dataValidation allowBlank="1" showInputMessage="1" showErrorMessage="1" promptTitle="Laskentaohje" prompt="Muun vuokraustoiminnan tilikauden pitkäaik.vieraspo + lyh.aik. vieras po - edell.tilikauden pitkäaik.vieraspo + lyh.aik. vieras po." sqref="D116 B116 F116 H116" xr:uid="{FC6CD8B9-E4E6-4F3C-BD3E-9005DCC24312}"/>
    <dataValidation allowBlank="1" showInputMessage="1" showErrorMessage="1" promptTitle="Saadut avustukset" prompt="Summa sisältää investointeihin saadut avustukset." sqref="D97 B97 F97 H97" xr:uid="{C4C27719-C5E2-4468-8954-AD4E05F99F21}"/>
    <dataValidation allowBlank="1" showInputMessage="1" showErrorMessage="1" promptTitle="Varautumisten tuotot" prompt="Varautumisten tuottoina esitetään summa, joka on todellisuudessa kertynyt vuokrissa varautumisiin. _x000a__x000a_Varautumisiin kerättävät vuokrat on esitettävä myös vuokranmäärityslaskelmassa." sqref="D82 B82 F82 H82" xr:uid="{4D2B67B9-89BB-4712-81F5-58F5045404A7}"/>
    <dataValidation allowBlank="1" showInputMessage="1" showErrorMessage="1" promptTitle="Lyhennykset" prompt="Esitetään ainoastaan omakustannusvuokran alaisten kohteiden lyhennykset" sqref="D69 B69 D52 B52 F69 F52 H69 H52" xr:uid="{576C1A48-4409-406B-A8AD-7295902BA1AC}"/>
    <dataValidation allowBlank="1" showInputMessage="1" showErrorMessage="1" promptTitle="Vuokran tasaus" prompt="Kohdekohtaiset laskelmat: Summa kertoo, miten paljon kohde saa hyvitystä muilta kohteilta (-merkkinen) tai miten paljon kohde maksaa muiden kohteiden kuluja (+merkkinen). " sqref="H75 H90 H45 H58 F58 F75 F90 F45" xr:uid="{59BDF5CB-0C0E-4D98-BF0B-1BFB2F8858B2}"/>
    <dataValidation allowBlank="1" showInputMessage="1" showErrorMessage="1" promptTitle="Korjaukset ja aktivoinnit" prompt="Korjaukset esitetään nettosummana +merkkisenä. Jos kuluja on aktivoitu taseeseen, esitetään aktivoidut kulut + merkkisenä alapuolella. (Korjauskulut+aktivoidut kulut = korjauksiin käytetyt rahavarat). Myynnit esitetään -merkkisenä." sqref="D40 B40 D87 B87 F40 F87 H40 H87" xr:uid="{C81307D3-6C23-494C-AAA0-AC0B284C72CB}"/>
    <dataValidation allowBlank="1" showInputMessage="1" showErrorMessage="1" promptTitle="Kulujen kirjaus" prompt="Kulut syötetään +merkkisenä." sqref="D27 B27 F27 H27" xr:uid="{63D4CB0E-5DFE-4C1F-B1AC-9E6F8AD818CA}"/>
    <dataValidation allowBlank="1" showInputMessage="1" showErrorMessage="1" promptTitle="Muut vuokratuotot" prompt="Muista vähentää muihin kuluihin kohdistuneet vuokratuotot (esim. varautumisiin kerätyt), jos niitä ei ole eritelty kirjanpidossa. " sqref="D18 B18 F18 H18" xr:uid="{E5A389BA-4E38-4677-8F22-ADC239449A15}"/>
    <dataValidation allowBlank="1" showInputMessage="1" showErrorMessage="1" prompt="Täytä huoneistoala- ja tilikauden pituus -solu." sqref="C14:C15 C18" xr:uid="{722A142B-C46F-45F9-915A-824ADF37C5B0}"/>
    <dataValidation allowBlank="1" showInputMessage="1" showErrorMessage="1" prompt="Täytä huoneistoala- ja tilikauden pituus -solu. " sqref="E14:E15 E18 E64 E82 G18 I14:I15 G14:G15 I18" xr:uid="{A72B1E2D-5A5D-4A3B-920D-46BEB6BF6C07}"/>
    <dataValidation operator="notBetween" showInputMessage="1" showErrorMessage="1" prompt="Lisää tilikauden pituus kuukausina." sqref="A11" xr:uid="{E2EFDD49-29CD-4438-8A96-300070D78AF4}"/>
    <dataValidation allowBlank="1" showInputMessage="1" showErrorMessage="1" prompt="Täytä yhteisön tilikausi tähän ruutuun aloituspäivästä lopetuspäivään. Esim. 1.1.-31.12.2020." sqref="A9" xr:uid="{DF9AB4C7-DFBB-4956-806A-9EE3714CA185}"/>
    <dataValidation allowBlank="1" showInputMessage="1" showErrorMessage="1" promptTitle="Ohje" prompt="Edellisen tilikauden jälkilaskelmasta &quot;omakust.vuokrauksen investointien rahoitusjäämä tilikauden lopussa&quot;. _x000a__x000a_" sqref="B96 D96 F96 H96" xr:uid="{678274C5-CAA3-422A-AAA0-00CCC6966CC9}"/>
    <dataValidation allowBlank="1" showInputMessage="1" showErrorMessage="1" promptTitle="Vuokravakuudet" prompt="Vuokravakuudet esitetään lyhyaikaisissa veloissa taseen rahoitusasemassa, jos ne ovat kirjattu kirjanpidossa lyh.aikaisiin velkoihin. Jos vuokravakuudet ovat kirjattu pitkäaikaisiin velkoihin, esitetään ne muissa rahoitukseen vaikuttavissa tapahtumissa. " sqref="B185" xr:uid="{CBA9107D-656E-4C51-8511-2458F9907666}"/>
    <dataValidation allowBlank="1" showInputMessage="1" showErrorMessage="1" promptTitle="Ohje" prompt="Tässä voi tarkistaa esim. vuokravakuudet, jos ne ovat kirjattu kirjanpidossa pitkäaikaisiin velkoihin ja jälkilaskelmalla muihin rahoitukseen vaikuttaviin tapahtumiin.  " sqref="B207 F207 D207 H207" xr:uid="{5FB6DD5B-080C-4C39-94D2-6ABA768FB70D}"/>
    <dataValidation allowBlank="1" showInputMessage="1" showErrorMessage="1" promptTitle="Pakollinen syöttötieto" prompt="Laskelmaan on syötettävä edellisen tilikauden jäämät. " sqref="B61 D61 F61 H61" xr:uid="{8312525E-67FF-4C41-9CD0-14DBA0D998F8}"/>
    <dataValidation allowBlank="1" showInputMessage="1" showErrorMessage="1" promptTitle="Ohje" prompt="OPO:n muutoksia voivat olla esim. osakepääoman muutokset, muutokset eri rahastoissa jne. Tarkista myös, ettei edell.tilikauden ja tilikauden tuloksesta ole suoraan vähennetty osinkoa. Myös osinko on huomioitava laskelmassa. " sqref="B198" xr:uid="{13EB7A0D-168D-4FBD-ACF3-19008377365A}"/>
    <dataValidation allowBlank="1" showInputMessage="1" showErrorMessage="1" promptTitle="Ohje" prompt="Luvut otetaan suoraan tilinpäätöksestä. Huomaa lisätä kuluihin myös rahoituskulut. " sqref="B161" xr:uid="{D281A8E5-F4A5-430F-92BA-C4B62E5C763F}"/>
    <dataValidation allowBlank="1" showInputMessage="1" showErrorMessage="1" promptTitle="Ohje" prompt="Luvut syötetään suoraan tilinpäätöksestä. Huomaa lisätä tuottoihin myös rahoitustuotot. " sqref="B160" xr:uid="{37074E4A-B923-43F0-92D9-33596920269F}"/>
    <dataValidation allowBlank="1" showInputMessage="1" showErrorMessage="1" promptTitle="Tarkistus" prompt="Tarkista tarvittaessa laskukaava. Suojauksen voi avata salasanalla &quot;ara&quot;. " sqref="H196 B196 F183 F196 D183 D196 H183 B183" xr:uid="{3B6F7375-BEFB-40FE-B333-6A99D52F0342}"/>
    <dataValidation allowBlank="1" showInputMessage="1" showErrorMessage="1" prompt="Tasausryhmää koskevat tiedot täytetään vain, jos yhteisöllä on tasaus käytössä. Sarakkeen voi poistaa, mikäli sille ei ole tarvetta." sqref="D2" xr:uid="{EA602622-7CB8-462D-9F5C-D281DE34A531}"/>
    <dataValidation allowBlank="1" showInputMessage="1" showErrorMessage="1" promptTitle="Ohje ruutujen vapauttamiseen" prompt="Ruudut ovat kiinnitetty B4-ruudusta, jotta otsikot näkyvät siirryttäessä laskelmalla alaspäin ja sivusuunnassa. Ruudut voi vapauttaa B4-ruudusta seuraavasti: Näytä&gt; Kiinnitä ruudut &gt; Vapauta ruudut." sqref="B4" xr:uid="{5202C750-7D1E-4523-91E9-D2B46B1E8E44}"/>
    <dataValidation allowBlank="1" showInputMessage="1" showErrorMessage="1" promptTitle="Ohje" prompt="Luvut otetaan suoraan tuloslaskelmasta. Huomaa lisätä kuluihin myös rahoituskulut. " sqref="F161 D161 H161" xr:uid="{278697CD-12C7-468A-BE91-472EF3E24074}"/>
    <dataValidation allowBlank="1" showInputMessage="1" showErrorMessage="1" promptTitle="Ohje" prompt="Luvut syötetään suoraan tuloslaskelmasta. Huomaa lisätä tuottoihin myös rahoitustuotot. " sqref="F160 D160 H160" xr:uid="{9961F476-4FED-4BA6-B311-7C45ADF42F58}"/>
    <dataValidation allowBlank="1" showInputMessage="1" showErrorMessage="1" promptTitle="Vuokravakuudet" prompt="Esitetään pelkästään lainat. Jos vuokravakuudet on kirjattu pitkäaikaisiin velkoihin, esitetään ne muissa rahoitukseen vaikuttavissa tapahtumissa. " sqref="F185 D185 H185" xr:uid="{9A065EB6-35FE-49AF-A4CE-55E10A8DDB97}"/>
  </dataValidations>
  <pageMargins left="0.70866141732283472" right="0.70866141732283472" top="0.74803149606299213" bottom="0.74803149606299213" header="0.31496062992125984" footer="0.31496062992125984"/>
  <pageSetup paperSize="9" scale="77" orientation="landscape" r:id="rId1"/>
  <headerFooter>
    <oddHeader>&amp;C&amp;D</oddHeader>
    <oddFooter>&amp;C&amp;P</oddFooter>
  </headerFooter>
  <rowBreaks count="1" manualBreakCount="1">
    <brk id="157" max="16383" man="1"/>
  </rowBreaks>
  <colBreaks count="2" manualBreakCount="2">
    <brk id="5" max="1048575" man="1"/>
    <brk id="9"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BBB39-F558-4C60-844B-113688352CA2}">
  <dimension ref="A1:J221"/>
  <sheetViews>
    <sheetView showGridLines="0" zoomScale="70" zoomScaleNormal="70" workbookViewId="0">
      <selection activeCell="C1" sqref="C1:G1"/>
    </sheetView>
  </sheetViews>
  <sheetFormatPr defaultColWidth="8.7265625" defaultRowHeight="13.8" x14ac:dyDescent="0.25"/>
  <cols>
    <col min="1" max="1" width="55.6328125" style="52" customWidth="1"/>
    <col min="2" max="2" width="28.6328125" style="37" customWidth="1"/>
    <col min="3" max="3" width="9.453125" style="37" customWidth="1"/>
    <col min="4" max="4" width="28.6328125" style="88" customWidth="1"/>
    <col min="5" max="5" width="9.453125" style="36" customWidth="1"/>
    <col min="6" max="6" width="32.36328125" style="1" customWidth="1"/>
    <col min="7" max="7" width="8.7265625" style="5"/>
    <col min="8" max="8" width="32.36328125" style="5" customWidth="1"/>
    <col min="9" max="9" width="8.7265625" style="5"/>
    <col min="10" max="10" width="47.6328125" style="348" customWidth="1"/>
    <col min="11" max="16384" width="8.7265625" style="5"/>
  </cols>
  <sheetData>
    <row r="1" spans="1:10" s="4" customFormat="1" ht="124.5" customHeight="1" thickBot="1" x14ac:dyDescent="0.3">
      <c r="A1" s="182" t="s">
        <v>220</v>
      </c>
      <c r="B1" s="24"/>
      <c r="C1" s="461" t="e" vm="1">
        <v>#VALUE!</v>
      </c>
      <c r="D1" s="461"/>
      <c r="E1" s="461"/>
      <c r="F1" s="461"/>
      <c r="G1" s="461"/>
      <c r="J1" s="346"/>
    </row>
    <row r="2" spans="1:10" s="225" customFormat="1" ht="65.400000000000006" customHeight="1" thickBot="1" x14ac:dyDescent="0.35">
      <c r="A2" s="236" t="s">
        <v>168</v>
      </c>
      <c r="B2" s="239" t="s">
        <v>173</v>
      </c>
      <c r="C2" s="240"/>
      <c r="D2" s="241" t="s">
        <v>174</v>
      </c>
      <c r="E2" s="242"/>
      <c r="F2" s="243" t="s">
        <v>333</v>
      </c>
      <c r="G2" s="242"/>
      <c r="H2" s="243" t="s">
        <v>333</v>
      </c>
      <c r="I2" s="242"/>
      <c r="J2" s="347"/>
    </row>
    <row r="3" spans="1:10" s="235" customFormat="1" ht="53.4" customHeight="1" thickTop="1" thickBot="1" x14ac:dyDescent="0.3">
      <c r="A3" s="25"/>
      <c r="B3" s="338" t="str">
        <f>IF('Jälkilaskelma 2020'!B3="","",'Jälkilaskelma 2020'!B3)</f>
        <v/>
      </c>
      <c r="C3" s="339"/>
      <c r="D3" s="338" t="str">
        <f>IF('Jälkilaskelma 2020'!D3="","",'Jälkilaskelma 2020'!D3)</f>
        <v/>
      </c>
      <c r="E3" s="339"/>
      <c r="F3" s="338" t="str">
        <f>IF('Jälkilaskelma 2020'!F3="","",'Jälkilaskelma 2020'!F3)</f>
        <v/>
      </c>
      <c r="G3" s="339"/>
      <c r="H3" s="338" t="str">
        <f>IF('Jälkilaskelma 2020'!H3="","",'Jälkilaskelma 2020'!H3)</f>
        <v/>
      </c>
      <c r="I3" s="339"/>
      <c r="J3" s="347"/>
    </row>
    <row r="4" spans="1:10" s="225" customFormat="1" ht="31.2" customHeight="1" thickTop="1" x14ac:dyDescent="0.25">
      <c r="A4" s="237" t="s">
        <v>172</v>
      </c>
      <c r="B4" s="256" t="s">
        <v>99</v>
      </c>
      <c r="C4" s="257"/>
      <c r="D4" s="258" t="s">
        <v>99</v>
      </c>
      <c r="E4" s="259"/>
      <c r="F4" s="260" t="s">
        <v>99</v>
      </c>
      <c r="G4" s="259"/>
      <c r="H4" s="260" t="s">
        <v>99</v>
      </c>
      <c r="I4" s="259"/>
      <c r="J4" s="347"/>
    </row>
    <row r="5" spans="1:10" s="225" customFormat="1" ht="33" customHeight="1" x14ac:dyDescent="0.25">
      <c r="A5" s="25"/>
      <c r="B5" s="244" t="s">
        <v>167</v>
      </c>
      <c r="C5" s="245"/>
      <c r="D5" s="249" t="s">
        <v>167</v>
      </c>
      <c r="E5" s="250"/>
      <c r="F5" s="254" t="s">
        <v>331</v>
      </c>
      <c r="G5" s="250"/>
      <c r="H5" s="254" t="s">
        <v>331</v>
      </c>
      <c r="I5" s="250"/>
      <c r="J5" s="347"/>
    </row>
    <row r="6" spans="1:10" s="225" customFormat="1" ht="32.700000000000003" customHeight="1" x14ac:dyDescent="0.25">
      <c r="A6" s="237" t="s">
        <v>171</v>
      </c>
      <c r="B6" s="21"/>
      <c r="C6" s="306"/>
      <c r="D6" s="226"/>
      <c r="E6" s="307"/>
      <c r="F6" s="8"/>
      <c r="G6" s="307"/>
      <c r="H6" s="8"/>
      <c r="I6" s="307"/>
      <c r="J6" s="347"/>
    </row>
    <row r="7" spans="1:10" s="225" customFormat="1" ht="31.95" customHeight="1" thickBot="1" x14ac:dyDescent="0.3">
      <c r="A7" s="26"/>
      <c r="B7" s="248" t="s">
        <v>175</v>
      </c>
      <c r="C7" s="246"/>
      <c r="D7" s="253" t="s">
        <v>175</v>
      </c>
      <c r="E7" s="251"/>
      <c r="F7" s="255" t="s">
        <v>175</v>
      </c>
      <c r="G7" s="251"/>
      <c r="H7" s="255" t="s">
        <v>175</v>
      </c>
      <c r="I7" s="251"/>
      <c r="J7" s="347"/>
    </row>
    <row r="8" spans="1:10" s="225" customFormat="1" ht="32.700000000000003" customHeight="1" thickBot="1" x14ac:dyDescent="0.3">
      <c r="A8" s="237" t="s">
        <v>169</v>
      </c>
      <c r="B8" s="22"/>
      <c r="C8" s="247"/>
      <c r="D8" s="19"/>
      <c r="E8" s="252"/>
      <c r="F8" s="227"/>
      <c r="G8" s="252"/>
      <c r="H8" s="227"/>
      <c r="I8" s="252"/>
      <c r="J8" s="347"/>
    </row>
    <row r="9" spans="1:10" s="225" customFormat="1" ht="31.5" customHeight="1" x14ac:dyDescent="0.25">
      <c r="A9" s="27"/>
      <c r="B9" s="198" t="s">
        <v>100</v>
      </c>
      <c r="C9" s="28"/>
      <c r="D9" s="199" t="s">
        <v>100</v>
      </c>
      <c r="E9" s="29"/>
      <c r="F9" s="228" t="s">
        <v>100</v>
      </c>
      <c r="G9" s="29"/>
      <c r="H9" s="228" t="s">
        <v>100</v>
      </c>
      <c r="I9" s="29"/>
      <c r="J9" s="347"/>
    </row>
    <row r="10" spans="1:10" s="225" customFormat="1" ht="33" customHeight="1" thickBot="1" x14ac:dyDescent="0.3">
      <c r="A10" s="238" t="s">
        <v>170</v>
      </c>
      <c r="B10" s="30" t="s">
        <v>167</v>
      </c>
      <c r="C10" s="229"/>
      <c r="D10" s="31" t="s">
        <v>167</v>
      </c>
      <c r="E10" s="230"/>
      <c r="F10" s="31" t="s">
        <v>167</v>
      </c>
      <c r="G10" s="230"/>
      <c r="H10" s="31" t="s">
        <v>167</v>
      </c>
      <c r="I10" s="230"/>
      <c r="J10" s="347"/>
    </row>
    <row r="11" spans="1:10" s="225" customFormat="1" ht="32.700000000000003" customHeight="1" thickBot="1" x14ac:dyDescent="0.3">
      <c r="A11" s="32" t="str">
        <f>IF('Jälkilaskelma 2020'!A11="","",'Jälkilaskelma 2020'!A11)</f>
        <v/>
      </c>
      <c r="B11" s="23"/>
      <c r="C11" s="33"/>
      <c r="D11" s="20"/>
      <c r="E11" s="34"/>
      <c r="F11" s="231"/>
      <c r="G11" s="34"/>
      <c r="H11" s="231"/>
      <c r="I11" s="34"/>
      <c r="J11" s="347"/>
    </row>
    <row r="12" spans="1:10" s="6" customFormat="1" ht="85.95" customHeight="1" x14ac:dyDescent="0.25">
      <c r="A12" s="189" t="s">
        <v>269</v>
      </c>
      <c r="B12"/>
      <c r="C12" s="35"/>
      <c r="D12" s="35"/>
      <c r="E12" s="36"/>
      <c r="F12" s="3"/>
      <c r="J12" s="345"/>
    </row>
    <row r="13" spans="1:10" s="6" customFormat="1" ht="80.400000000000006" customHeight="1" thickBot="1" x14ac:dyDescent="0.35">
      <c r="A13" s="201" t="s">
        <v>84</v>
      </c>
      <c r="B13" s="234" t="str">
        <f>IF(B3="","",(B3))</f>
        <v/>
      </c>
      <c r="C13" s="200" t="s">
        <v>268</v>
      </c>
      <c r="D13" s="234" t="str">
        <f>IF(D3="","",(D3))</f>
        <v/>
      </c>
      <c r="E13" s="200" t="s">
        <v>268</v>
      </c>
      <c r="F13" s="234" t="str">
        <f>IF(F3="","",(F3))</f>
        <v/>
      </c>
      <c r="G13" s="200" t="s">
        <v>268</v>
      </c>
      <c r="H13" s="234" t="str">
        <f>IF(H3="","",(H3))</f>
        <v/>
      </c>
      <c r="I13" s="200" t="s">
        <v>268</v>
      </c>
      <c r="J13" s="345"/>
    </row>
    <row r="14" spans="1:10" s="9" customFormat="1" ht="33" customHeight="1" thickTop="1" x14ac:dyDescent="0.25">
      <c r="A14" s="137" t="s">
        <v>178</v>
      </c>
      <c r="B14" s="49"/>
      <c r="C14" s="39" t="str">
        <f>IF(B14="","",IF(B14=0,"",(B14/B$6/$A$11)))</f>
        <v/>
      </c>
      <c r="D14" s="49"/>
      <c r="E14" s="40" t="str">
        <f>IF(D14="","",IF(D14=0,"",(D14/D$6/$A$11)))</f>
        <v/>
      </c>
      <c r="F14" s="49"/>
      <c r="G14" s="40" t="str">
        <f>IF(F14="","",IF(F14=0,"",(F14/F$6/$A$11)))</f>
        <v/>
      </c>
      <c r="H14" s="49"/>
      <c r="I14" s="40" t="str">
        <f>IF(H14="","",IF(H14=0,"",(H14/H$6/$A$11)))</f>
        <v/>
      </c>
      <c r="J14" s="348"/>
    </row>
    <row r="15" spans="1:10" s="9" customFormat="1" ht="38.4" customHeight="1" x14ac:dyDescent="0.25">
      <c r="A15" s="137" t="s">
        <v>179</v>
      </c>
      <c r="B15" s="40">
        <f>B18+B19+B64+B82</f>
        <v>0</v>
      </c>
      <c r="C15" s="39" t="str">
        <f>IF(B15="","",IF(B15=0,"",(B15/B$6/$A$11)))</f>
        <v/>
      </c>
      <c r="D15" s="40">
        <f>D18+D19+D64+D82</f>
        <v>0</v>
      </c>
      <c r="E15" s="40" t="str">
        <f>IF(D15="","",IF(D15=0,"",(D15/D$6/$A$11)))</f>
        <v/>
      </c>
      <c r="F15" s="40">
        <f>F18+F19+F64+F82</f>
        <v>0</v>
      </c>
      <c r="G15" s="40" t="str">
        <f>IF(F15="","",IF(F15=0,"",(F15/F$6/$A$11)))</f>
        <v/>
      </c>
      <c r="H15" s="40">
        <f>H18+H19+H64+H82</f>
        <v>0</v>
      </c>
      <c r="I15" s="40" t="str">
        <f>IF(H15="","",IF(H15=0,"",(H15/H$6/$A$11)))</f>
        <v/>
      </c>
      <c r="J15" s="348"/>
    </row>
    <row r="16" spans="1:10" s="9" customFormat="1" ht="25.2" customHeight="1" x14ac:dyDescent="0.25">
      <c r="A16" s="138" t="s">
        <v>180</v>
      </c>
      <c r="B16" s="42" t="e">
        <f>B15/B14</f>
        <v>#DIV/0!</v>
      </c>
      <c r="C16" s="43"/>
      <c r="D16" s="42" t="e">
        <f>D15/D14</f>
        <v>#DIV/0!</v>
      </c>
      <c r="E16" s="43"/>
      <c r="F16" s="42" t="e">
        <f>F15/F14</f>
        <v>#DIV/0!</v>
      </c>
      <c r="G16" s="43"/>
      <c r="H16" s="42" t="e">
        <f>H15/H14</f>
        <v>#DIV/0!</v>
      </c>
      <c r="I16" s="43"/>
      <c r="J16" s="348"/>
    </row>
    <row r="17" spans="1:10" s="9" customFormat="1" ht="45.6" customHeight="1" thickBot="1" x14ac:dyDescent="0.35">
      <c r="A17" s="142" t="s">
        <v>129</v>
      </c>
      <c r="B17" s="44"/>
      <c r="C17" s="44"/>
      <c r="D17" s="44"/>
      <c r="E17" s="44"/>
      <c r="F17" s="44"/>
      <c r="G17" s="44"/>
      <c r="H17" s="44"/>
      <c r="I17" s="44"/>
      <c r="J17" s="349"/>
    </row>
    <row r="18" spans="1:10" s="9" customFormat="1" ht="25.2" customHeight="1" thickTop="1" x14ac:dyDescent="0.25">
      <c r="A18" s="272" t="s">
        <v>128</v>
      </c>
      <c r="B18" s="46"/>
      <c r="C18" s="39" t="str">
        <f>IF(B18="","",IF(B18=0,"",(B18/B$6/$A$11)))</f>
        <v/>
      </c>
      <c r="D18" s="46"/>
      <c r="E18" s="40" t="str">
        <f>IF(D18="","",IF(D18=0,"",(D18/D$6/$A$11)))</f>
        <v/>
      </c>
      <c r="F18" s="46"/>
      <c r="G18" s="40" t="str">
        <f>IF(F18="","",IF(F18=0,"",(F18/F$6/$A$11)))</f>
        <v/>
      </c>
      <c r="H18" s="46"/>
      <c r="I18" s="40" t="str">
        <f>IF(H18="","",IF(H18=0,"",(H18/H$6/$A$11)))</f>
        <v/>
      </c>
      <c r="J18" s="348"/>
    </row>
    <row r="19" spans="1:10" s="9" customFormat="1" ht="25.2" customHeight="1" x14ac:dyDescent="0.25">
      <c r="A19" s="204" t="s">
        <v>21</v>
      </c>
      <c r="B19" s="49"/>
      <c r="C19" s="50" t="str">
        <f>IF(B19="","",IF(B19=0,"",(B19/B$6/$A$11)))</f>
        <v/>
      </c>
      <c r="D19" s="49"/>
      <c r="E19" s="50" t="str">
        <f>IF(D19="","",IF(D19=0,"",(D19/D$6/$A$11)))</f>
        <v/>
      </c>
      <c r="F19" s="49"/>
      <c r="G19" s="50" t="str">
        <f>IF(F19="","",IF(F19=0,"",(F19/F$6/$A$11)))</f>
        <v/>
      </c>
      <c r="H19" s="49"/>
      <c r="I19" s="50" t="str">
        <f>IF(H19="","",IF(H19=0,"",(H19/H$6/$A$11)))</f>
        <v/>
      </c>
      <c r="J19" s="348"/>
    </row>
    <row r="20" spans="1:10" s="9" customFormat="1" ht="25.2" customHeight="1" x14ac:dyDescent="0.25">
      <c r="A20" s="204" t="s">
        <v>13</v>
      </c>
      <c r="B20" s="49"/>
      <c r="C20" s="50" t="str">
        <f>IF(B20="","",IF(B20=0,"",(B20/B$6/$A$11)))</f>
        <v/>
      </c>
      <c r="D20" s="49"/>
      <c r="E20" s="50" t="str">
        <f>IF(D20="","",IF(D20=0,"",(D20/D$6/$A$11)))</f>
        <v/>
      </c>
      <c r="F20" s="49"/>
      <c r="G20" s="50" t="str">
        <f>IF(F20="","",IF(F20=0,"",(F20/F$6/$A$11)))</f>
        <v/>
      </c>
      <c r="H20" s="49"/>
      <c r="I20" s="50" t="str">
        <f>IF(H20="","",IF(H20=0,"",(H20/H$6/$A$11)))</f>
        <v/>
      </c>
      <c r="J20" s="348"/>
    </row>
    <row r="21" spans="1:10" s="9" customFormat="1" ht="25.2" customHeight="1" x14ac:dyDescent="0.25">
      <c r="A21" s="204" t="s">
        <v>0</v>
      </c>
      <c r="B21" s="51"/>
      <c r="C21" s="40" t="str">
        <f>IF(B21="","",IF(B21=0,"",(B21/B$6/$A$11)))</f>
        <v/>
      </c>
      <c r="D21" s="51"/>
      <c r="E21" s="50" t="str">
        <f>IF(D21="","",IF(D21=0,"",(D21/D$6/$A$11)))</f>
        <v/>
      </c>
      <c r="F21" s="51"/>
      <c r="G21" s="50" t="str">
        <f>IF(F21="","",IF(F21=0,"",(F21/F$6/$A$11)))</f>
        <v/>
      </c>
      <c r="H21" s="51"/>
      <c r="I21" s="50" t="str">
        <f>IF(H21="","",IF(H21=0,"",(H21/H$6/$A$11)))</f>
        <v/>
      </c>
      <c r="J21" s="348"/>
    </row>
    <row r="22" spans="1:10" ht="27.6" customHeight="1" x14ac:dyDescent="0.25">
      <c r="A22" s="273" t="s">
        <v>181</v>
      </c>
      <c r="B22" s="53"/>
      <c r="C22" s="54"/>
      <c r="D22" s="53"/>
      <c r="E22" s="55"/>
      <c r="F22" s="53"/>
      <c r="G22" s="55"/>
      <c r="H22" s="53"/>
      <c r="I22" s="55"/>
      <c r="J22" s="350"/>
    </row>
    <row r="23" spans="1:10" s="9" customFormat="1" ht="25.2" customHeight="1" x14ac:dyDescent="0.25">
      <c r="A23" s="204" t="s">
        <v>32</v>
      </c>
      <c r="B23" s="49"/>
      <c r="C23" s="50" t="str">
        <f>IF(B23="","",IF(B23=0,"",(B23/B$6/$A$11)))</f>
        <v/>
      </c>
      <c r="D23" s="49"/>
      <c r="E23" s="50" t="str">
        <f>IF(D23="","",IF(D23=0,"",(D23/D$6/$A$11)))</f>
        <v/>
      </c>
      <c r="F23" s="49"/>
      <c r="G23" s="50" t="str">
        <f>IF(F23="","",IF(F23=0,"",(F23/F$6/$A$11)))</f>
        <v/>
      </c>
      <c r="H23" s="49"/>
      <c r="I23" s="50" t="str">
        <f>IF(H23="","",IF(H23=0,"",(H23/H$6/$A$11)))</f>
        <v/>
      </c>
      <c r="J23" s="349"/>
    </row>
    <row r="24" spans="1:10" s="9" customFormat="1" ht="25.2" customHeight="1" x14ac:dyDescent="0.25">
      <c r="A24" s="151" t="s">
        <v>11</v>
      </c>
      <c r="B24" s="46"/>
      <c r="C24" s="50" t="str">
        <f>IF(B24="","",IF(B24=0,"",(B24/B$6/$A$11)))</f>
        <v/>
      </c>
      <c r="D24" s="46"/>
      <c r="E24" s="50" t="str">
        <f>IF(D24="","",IF(D24=0,"",(D24/D$6/$A$11)))</f>
        <v/>
      </c>
      <c r="F24" s="46"/>
      <c r="G24" s="50" t="str">
        <f>IF(F24="","",IF(F24=0,"",(F24/F$6/$A$11)))</f>
        <v/>
      </c>
      <c r="H24" s="46"/>
      <c r="I24" s="50" t="str">
        <f>IF(H24="","",IF(H24=0,"",(H24/H$6/$A$11)))</f>
        <v/>
      </c>
      <c r="J24" s="350"/>
    </row>
    <row r="25" spans="1:10" s="9" customFormat="1" ht="25.2" customHeight="1" x14ac:dyDescent="0.25">
      <c r="A25" s="61" t="s">
        <v>116</v>
      </c>
      <c r="B25" s="58">
        <f>SUM(B18:B24)</f>
        <v>0</v>
      </c>
      <c r="C25" s="40" t="str">
        <f>IF(B25="","",IF(B25=0,"",(B25/B$6/$A$11)))</f>
        <v/>
      </c>
      <c r="D25" s="58">
        <f>SUM(D18:D24)</f>
        <v>0</v>
      </c>
      <c r="E25" s="40" t="str">
        <f>IF(D25="","",IF(D25=0,"",(D25/D$6/$A$11)))</f>
        <v/>
      </c>
      <c r="F25" s="58">
        <f>SUM(F18:F24)</f>
        <v>0</v>
      </c>
      <c r="G25" s="40" t="str">
        <f>IF(F25="","",IF(F25=0,"",(F25/F$6/$A$11)))</f>
        <v/>
      </c>
      <c r="H25" s="58">
        <f>SUM(H18:H24)</f>
        <v>0</v>
      </c>
      <c r="I25" s="40" t="str">
        <f>IF(H25="","",IF(H25=0,"",(H25/H$6/$A$11)))</f>
        <v/>
      </c>
      <c r="J25" s="348"/>
    </row>
    <row r="26" spans="1:10" s="9" customFormat="1" ht="25.2" customHeight="1" x14ac:dyDescent="0.25">
      <c r="A26" s="279" t="s">
        <v>14</v>
      </c>
      <c r="B26" s="37"/>
      <c r="C26" s="60"/>
      <c r="D26" s="37"/>
      <c r="E26" s="60"/>
      <c r="F26" s="37"/>
      <c r="G26" s="60"/>
      <c r="H26" s="37"/>
      <c r="I26" s="60"/>
      <c r="J26" s="348"/>
    </row>
    <row r="27" spans="1:10" s="9" customFormat="1" ht="25.2" customHeight="1" x14ac:dyDescent="0.25">
      <c r="A27" s="204" t="s">
        <v>182</v>
      </c>
      <c r="B27" s="49"/>
      <c r="C27" s="50" t="str">
        <f t="shared" ref="C27:C46" si="0">IF(B27="","",IF(B27=0,"",(B27/B$6/$A$11)))</f>
        <v/>
      </c>
      <c r="D27" s="49"/>
      <c r="E27" s="50" t="str">
        <f t="shared" ref="E27:E46" si="1">IF(D27="","",IF(D27=0,"",(D27/D$6/$A$11)))</f>
        <v/>
      </c>
      <c r="F27" s="49"/>
      <c r="G27" s="50" t="str">
        <f t="shared" ref="G27:G46" si="2">IF(F27="","",IF(F27=0,"",(F27/F$6/$A$11)))</f>
        <v/>
      </c>
      <c r="H27" s="49"/>
      <c r="I27" s="50" t="str">
        <f t="shared" ref="I27:I46" si="3">IF(H27="","",IF(H27=0,"",(H27/H$6/$A$11)))</f>
        <v/>
      </c>
      <c r="J27" s="348"/>
    </row>
    <row r="28" spans="1:10" s="9" customFormat="1" ht="25.2" customHeight="1" x14ac:dyDescent="0.25">
      <c r="A28" s="204" t="s">
        <v>18</v>
      </c>
      <c r="B28" s="49"/>
      <c r="C28" s="50" t="str">
        <f t="shared" si="0"/>
        <v/>
      </c>
      <c r="D28" s="49"/>
      <c r="E28" s="50" t="str">
        <f t="shared" si="1"/>
        <v/>
      </c>
      <c r="F28" s="49"/>
      <c r="G28" s="50" t="str">
        <f t="shared" si="2"/>
        <v/>
      </c>
      <c r="H28" s="49"/>
      <c r="I28" s="50" t="str">
        <f t="shared" si="3"/>
        <v/>
      </c>
      <c r="J28" s="348"/>
    </row>
    <row r="29" spans="1:10" s="9" customFormat="1" ht="25.2" customHeight="1" x14ac:dyDescent="0.25">
      <c r="A29" s="204" t="s">
        <v>1</v>
      </c>
      <c r="B29" s="49"/>
      <c r="C29" s="50" t="str">
        <f t="shared" si="0"/>
        <v/>
      </c>
      <c r="D29" s="49"/>
      <c r="E29" s="50" t="str">
        <f t="shared" si="1"/>
        <v/>
      </c>
      <c r="F29" s="49"/>
      <c r="G29" s="50" t="str">
        <f t="shared" si="2"/>
        <v/>
      </c>
      <c r="H29" s="49"/>
      <c r="I29" s="50" t="str">
        <f t="shared" si="3"/>
        <v/>
      </c>
      <c r="J29" s="348"/>
    </row>
    <row r="30" spans="1:10" s="9" customFormat="1" ht="25.2" customHeight="1" x14ac:dyDescent="0.25">
      <c r="A30" s="204" t="s">
        <v>2</v>
      </c>
      <c r="B30" s="49"/>
      <c r="C30" s="50" t="str">
        <f t="shared" si="0"/>
        <v/>
      </c>
      <c r="D30" s="49"/>
      <c r="E30" s="50" t="str">
        <f t="shared" si="1"/>
        <v/>
      </c>
      <c r="F30" s="49"/>
      <c r="G30" s="50" t="str">
        <f t="shared" si="2"/>
        <v/>
      </c>
      <c r="H30" s="49"/>
      <c r="I30" s="50" t="str">
        <f t="shared" si="3"/>
        <v/>
      </c>
      <c r="J30" s="348"/>
    </row>
    <row r="31" spans="1:10" s="9" customFormat="1" ht="25.2" customHeight="1" x14ac:dyDescent="0.25">
      <c r="A31" s="204" t="s">
        <v>3</v>
      </c>
      <c r="B31" s="49"/>
      <c r="C31" s="50" t="str">
        <f t="shared" si="0"/>
        <v/>
      </c>
      <c r="D31" s="49"/>
      <c r="E31" s="50" t="str">
        <f t="shared" si="1"/>
        <v/>
      </c>
      <c r="F31" s="49"/>
      <c r="G31" s="50" t="str">
        <f t="shared" si="2"/>
        <v/>
      </c>
      <c r="H31" s="49"/>
      <c r="I31" s="50" t="str">
        <f t="shared" si="3"/>
        <v/>
      </c>
      <c r="J31" s="348"/>
    </row>
    <row r="32" spans="1:10" s="9" customFormat="1" ht="25.2" customHeight="1" x14ac:dyDescent="0.25">
      <c r="A32" s="204" t="s">
        <v>4</v>
      </c>
      <c r="B32" s="49"/>
      <c r="C32" s="50" t="str">
        <f t="shared" si="0"/>
        <v/>
      </c>
      <c r="D32" s="49"/>
      <c r="E32" s="50" t="str">
        <f t="shared" si="1"/>
        <v/>
      </c>
      <c r="F32" s="49"/>
      <c r="G32" s="50" t="str">
        <f t="shared" si="2"/>
        <v/>
      </c>
      <c r="H32" s="49"/>
      <c r="I32" s="50" t="str">
        <f t="shared" si="3"/>
        <v/>
      </c>
      <c r="J32" s="348"/>
    </row>
    <row r="33" spans="1:10" s="9" customFormat="1" ht="25.2" customHeight="1" x14ac:dyDescent="0.25">
      <c r="A33" s="204" t="s">
        <v>5</v>
      </c>
      <c r="B33" s="49"/>
      <c r="C33" s="50" t="str">
        <f t="shared" si="0"/>
        <v/>
      </c>
      <c r="D33" s="49"/>
      <c r="E33" s="50" t="str">
        <f t="shared" si="1"/>
        <v/>
      </c>
      <c r="F33" s="49"/>
      <c r="G33" s="50" t="str">
        <f t="shared" si="2"/>
        <v/>
      </c>
      <c r="H33" s="49"/>
      <c r="I33" s="50" t="str">
        <f t="shared" si="3"/>
        <v/>
      </c>
      <c r="J33" s="348"/>
    </row>
    <row r="34" spans="1:10" s="9" customFormat="1" ht="25.2" customHeight="1" x14ac:dyDescent="0.25">
      <c r="A34" s="204" t="s">
        <v>6</v>
      </c>
      <c r="B34" s="49"/>
      <c r="C34" s="50" t="str">
        <f t="shared" si="0"/>
        <v/>
      </c>
      <c r="D34" s="49"/>
      <c r="E34" s="50" t="str">
        <f t="shared" si="1"/>
        <v/>
      </c>
      <c r="F34" s="49"/>
      <c r="G34" s="50" t="str">
        <f t="shared" si="2"/>
        <v/>
      </c>
      <c r="H34" s="49"/>
      <c r="I34" s="50" t="str">
        <f t="shared" si="3"/>
        <v/>
      </c>
      <c r="J34" s="348"/>
    </row>
    <row r="35" spans="1:10" s="9" customFormat="1" ht="25.2" customHeight="1" x14ac:dyDescent="0.25">
      <c r="A35" s="204" t="s">
        <v>7</v>
      </c>
      <c r="B35" s="49"/>
      <c r="C35" s="50" t="str">
        <f t="shared" si="0"/>
        <v/>
      </c>
      <c r="D35" s="49"/>
      <c r="E35" s="50" t="str">
        <f t="shared" si="1"/>
        <v/>
      </c>
      <c r="F35" s="49"/>
      <c r="G35" s="50" t="str">
        <f t="shared" si="2"/>
        <v/>
      </c>
      <c r="H35" s="49"/>
      <c r="I35" s="50" t="str">
        <f t="shared" si="3"/>
        <v/>
      </c>
      <c r="J35" s="348"/>
    </row>
    <row r="36" spans="1:10" s="9" customFormat="1" ht="25.2" customHeight="1" x14ac:dyDescent="0.25">
      <c r="A36" s="204" t="s">
        <v>8</v>
      </c>
      <c r="B36" s="49"/>
      <c r="C36" s="50" t="str">
        <f t="shared" si="0"/>
        <v/>
      </c>
      <c r="D36" s="49"/>
      <c r="E36" s="50" t="str">
        <f t="shared" si="1"/>
        <v/>
      </c>
      <c r="F36" s="49"/>
      <c r="G36" s="50" t="str">
        <f t="shared" si="2"/>
        <v/>
      </c>
      <c r="H36" s="49"/>
      <c r="I36" s="50" t="str">
        <f t="shared" si="3"/>
        <v/>
      </c>
      <c r="J36" s="348"/>
    </row>
    <row r="37" spans="1:10" s="9" customFormat="1" ht="25.2" customHeight="1" x14ac:dyDescent="0.25">
      <c r="A37" s="204" t="s">
        <v>9</v>
      </c>
      <c r="B37" s="49"/>
      <c r="C37" s="50" t="str">
        <f t="shared" si="0"/>
        <v/>
      </c>
      <c r="D37" s="49"/>
      <c r="E37" s="50" t="str">
        <f t="shared" si="1"/>
        <v/>
      </c>
      <c r="F37" s="49"/>
      <c r="G37" s="50" t="str">
        <f t="shared" si="2"/>
        <v/>
      </c>
      <c r="H37" s="49"/>
      <c r="I37" s="50" t="str">
        <f t="shared" si="3"/>
        <v/>
      </c>
      <c r="J37" s="348"/>
    </row>
    <row r="38" spans="1:10" s="9" customFormat="1" ht="25.2" customHeight="1" x14ac:dyDescent="0.25">
      <c r="A38" s="204" t="s">
        <v>28</v>
      </c>
      <c r="B38" s="49"/>
      <c r="C38" s="50" t="str">
        <f t="shared" si="0"/>
        <v/>
      </c>
      <c r="D38" s="49"/>
      <c r="E38" s="50" t="str">
        <f t="shared" si="1"/>
        <v/>
      </c>
      <c r="F38" s="49"/>
      <c r="G38" s="50" t="str">
        <f t="shared" si="2"/>
        <v/>
      </c>
      <c r="H38" s="49"/>
      <c r="I38" s="50" t="str">
        <f t="shared" si="3"/>
        <v/>
      </c>
      <c r="J38" s="348"/>
    </row>
    <row r="39" spans="1:10" s="9" customFormat="1" ht="25.2" customHeight="1" x14ac:dyDescent="0.25">
      <c r="A39" s="204" t="s">
        <v>10</v>
      </c>
      <c r="B39" s="49"/>
      <c r="C39" s="50" t="str">
        <f t="shared" si="0"/>
        <v/>
      </c>
      <c r="D39" s="49"/>
      <c r="E39" s="50" t="str">
        <f t="shared" si="1"/>
        <v/>
      </c>
      <c r="F39" s="49"/>
      <c r="G39" s="50" t="str">
        <f t="shared" si="2"/>
        <v/>
      </c>
      <c r="H39" s="49"/>
      <c r="I39" s="50" t="str">
        <f t="shared" si="3"/>
        <v/>
      </c>
      <c r="J39" s="348"/>
    </row>
    <row r="40" spans="1:10" s="9" customFormat="1" ht="25.2" customHeight="1" x14ac:dyDescent="0.25">
      <c r="A40" s="204" t="s">
        <v>19</v>
      </c>
      <c r="B40" s="49"/>
      <c r="C40" s="50" t="str">
        <f t="shared" si="0"/>
        <v/>
      </c>
      <c r="D40" s="49"/>
      <c r="E40" s="50" t="str">
        <f t="shared" si="1"/>
        <v/>
      </c>
      <c r="F40" s="49"/>
      <c r="G40" s="50" t="str">
        <f t="shared" si="2"/>
        <v/>
      </c>
      <c r="H40" s="49"/>
      <c r="I40" s="50" t="str">
        <f t="shared" si="3"/>
        <v/>
      </c>
      <c r="J40" s="348"/>
    </row>
    <row r="41" spans="1:10" s="9" customFormat="1" ht="25.2" customHeight="1" x14ac:dyDescent="0.25">
      <c r="A41" s="204" t="s">
        <v>183</v>
      </c>
      <c r="B41" s="49"/>
      <c r="C41" s="50" t="str">
        <f t="shared" si="0"/>
        <v/>
      </c>
      <c r="D41" s="49"/>
      <c r="E41" s="50" t="str">
        <f t="shared" si="1"/>
        <v/>
      </c>
      <c r="F41" s="49"/>
      <c r="G41" s="50" t="str">
        <f t="shared" si="2"/>
        <v/>
      </c>
      <c r="H41" s="49"/>
      <c r="I41" s="50" t="str">
        <f t="shared" si="3"/>
        <v/>
      </c>
      <c r="J41" s="348"/>
    </row>
    <row r="42" spans="1:10" s="9" customFormat="1" ht="30.6" customHeight="1" x14ac:dyDescent="0.25">
      <c r="A42" s="204" t="s">
        <v>26</v>
      </c>
      <c r="B42" s="49"/>
      <c r="C42" s="50" t="str">
        <f t="shared" si="0"/>
        <v/>
      </c>
      <c r="D42" s="49"/>
      <c r="E42" s="50" t="str">
        <f t="shared" si="1"/>
        <v/>
      </c>
      <c r="F42" s="49"/>
      <c r="G42" s="50" t="str">
        <f t="shared" si="2"/>
        <v/>
      </c>
      <c r="H42" s="49"/>
      <c r="I42" s="50" t="str">
        <f t="shared" si="3"/>
        <v/>
      </c>
      <c r="J42" s="348"/>
    </row>
    <row r="43" spans="1:10" s="11" customFormat="1" ht="25.2" customHeight="1" x14ac:dyDescent="0.25">
      <c r="A43" s="204" t="s">
        <v>33</v>
      </c>
      <c r="B43" s="49"/>
      <c r="C43" s="50" t="str">
        <f t="shared" si="0"/>
        <v/>
      </c>
      <c r="D43" s="49"/>
      <c r="E43" s="50" t="str">
        <f t="shared" si="1"/>
        <v/>
      </c>
      <c r="F43" s="49"/>
      <c r="G43" s="50" t="str">
        <f t="shared" si="2"/>
        <v/>
      </c>
      <c r="H43" s="49"/>
      <c r="I43" s="50" t="str">
        <f t="shared" si="3"/>
        <v/>
      </c>
      <c r="J43" s="351"/>
    </row>
    <row r="44" spans="1:10" ht="29.4" customHeight="1" x14ac:dyDescent="0.25">
      <c r="A44" s="274" t="s">
        <v>12</v>
      </c>
      <c r="B44" s="49"/>
      <c r="C44" s="50" t="str">
        <f t="shared" si="0"/>
        <v/>
      </c>
      <c r="D44" s="51"/>
      <c r="E44" s="50" t="str">
        <f t="shared" si="1"/>
        <v/>
      </c>
      <c r="F44" s="51"/>
      <c r="G44" s="50" t="str">
        <f t="shared" si="2"/>
        <v/>
      </c>
      <c r="H44" s="51"/>
      <c r="I44" s="50" t="str">
        <f t="shared" si="3"/>
        <v/>
      </c>
    </row>
    <row r="45" spans="1:10" s="9" customFormat="1" ht="40.200000000000003" customHeight="1" x14ac:dyDescent="0.25">
      <c r="A45" s="278"/>
      <c r="B45" s="75"/>
      <c r="C45" s="40" t="str">
        <f t="shared" si="0"/>
        <v/>
      </c>
      <c r="D45" s="75"/>
      <c r="E45" s="40" t="str">
        <f t="shared" si="1"/>
        <v/>
      </c>
      <c r="F45" s="75"/>
      <c r="G45" s="40" t="str">
        <f t="shared" si="2"/>
        <v/>
      </c>
      <c r="H45" s="75"/>
      <c r="I45" s="40" t="str">
        <f t="shared" si="3"/>
        <v/>
      </c>
      <c r="J45" s="348"/>
    </row>
    <row r="46" spans="1:10" s="9" customFormat="1" ht="25.2" customHeight="1" x14ac:dyDescent="0.25">
      <c r="A46" s="61" t="s">
        <v>118</v>
      </c>
      <c r="B46" s="277">
        <f>SUM(B27:B45)</f>
        <v>0</v>
      </c>
      <c r="C46" s="47" t="str">
        <f t="shared" si="0"/>
        <v/>
      </c>
      <c r="D46" s="277">
        <f>SUM(D27:D45)</f>
        <v>0</v>
      </c>
      <c r="E46" s="47" t="str">
        <f t="shared" si="1"/>
        <v/>
      </c>
      <c r="F46" s="277">
        <f>SUM(F27:F45)</f>
        <v>0</v>
      </c>
      <c r="G46" s="47" t="str">
        <f t="shared" si="2"/>
        <v/>
      </c>
      <c r="H46" s="277">
        <f>SUM(H27:H45)</f>
        <v>0</v>
      </c>
      <c r="I46" s="47" t="str">
        <f t="shared" si="3"/>
        <v/>
      </c>
      <c r="J46" s="348"/>
    </row>
    <row r="47" spans="1:10" ht="48.6" customHeight="1" x14ac:dyDescent="0.25">
      <c r="A47" s="63" t="s">
        <v>31</v>
      </c>
      <c r="C47" s="60"/>
      <c r="D47" s="37"/>
      <c r="E47" s="60"/>
      <c r="F47" s="37"/>
      <c r="G47" s="60"/>
      <c r="H47" s="37"/>
      <c r="I47" s="60"/>
    </row>
    <row r="48" spans="1:10" s="9" customFormat="1" ht="25.2" customHeight="1" x14ac:dyDescent="0.25">
      <c r="A48" s="275" t="s">
        <v>16</v>
      </c>
      <c r="B48" s="49"/>
      <c r="C48" s="50" t="str">
        <f>IF(B48="","",IF(B48=0,"",(B48/B$6/$A$11)))</f>
        <v/>
      </c>
      <c r="D48" s="49"/>
      <c r="E48" s="50" t="str">
        <f>IF(D48="","",IF(D48=0,"",(D48/D$6/$A$11)))</f>
        <v/>
      </c>
      <c r="F48" s="49"/>
      <c r="G48" s="50" t="str">
        <f>IF(F48="","",IF(F48=0,"",(F48/F$6/$A$11)))</f>
        <v/>
      </c>
      <c r="H48" s="49"/>
      <c r="I48" s="50" t="str">
        <f>IF(H48="","",IF(H48=0,"",(H48/H$6/$A$11)))</f>
        <v/>
      </c>
      <c r="J48" s="348"/>
    </row>
    <row r="49" spans="1:10" s="9" customFormat="1" ht="30.6" customHeight="1" x14ac:dyDescent="0.25">
      <c r="A49" s="61" t="s">
        <v>119</v>
      </c>
      <c r="B49" s="64">
        <f>SUM(B48:B48)</f>
        <v>0</v>
      </c>
      <c r="C49" s="40" t="str">
        <f>IF(B49="","",IF(B49=0,"",(B49/B$6/$A$11)))</f>
        <v/>
      </c>
      <c r="D49" s="64">
        <f>SUM(D48:D48)</f>
        <v>0</v>
      </c>
      <c r="E49" s="40" t="str">
        <f>IF(D49="","",IF(D49=0,"",(D49/D$6/$A$11)))</f>
        <v/>
      </c>
      <c r="F49" s="64">
        <f>SUM(F48:F48)</f>
        <v>0</v>
      </c>
      <c r="G49" s="40" t="str">
        <f>IF(F49="","",IF(F49=0,"",(F49/F$6/$A$11)))</f>
        <v/>
      </c>
      <c r="H49" s="64">
        <f>SUM(H48:H48)</f>
        <v>0</v>
      </c>
      <c r="I49" s="40" t="str">
        <f>IF(H49="","",IF(H49=0,"",(H49/H$6/$A$11)))</f>
        <v/>
      </c>
      <c r="J49" s="348"/>
    </row>
    <row r="50" spans="1:10" s="9" customFormat="1" ht="25.2" customHeight="1" x14ac:dyDescent="0.25">
      <c r="A50" s="63" t="s">
        <v>17</v>
      </c>
      <c r="B50" s="65"/>
      <c r="C50" s="60"/>
      <c r="D50" s="65"/>
      <c r="E50" s="60"/>
      <c r="F50" s="65"/>
      <c r="G50" s="60"/>
      <c r="H50" s="65"/>
      <c r="I50" s="60"/>
      <c r="J50" s="348"/>
    </row>
    <row r="51" spans="1:10" s="9" customFormat="1" ht="25.2" customHeight="1" x14ac:dyDescent="0.25">
      <c r="A51" s="204" t="s">
        <v>184</v>
      </c>
      <c r="B51" s="49"/>
      <c r="C51" s="50" t="str">
        <f t="shared" ref="C51:C62" si="4">IF(B51="","",IF(B51=0,"",(B51/B$6/$A$11)))</f>
        <v/>
      </c>
      <c r="D51" s="49"/>
      <c r="E51" s="50" t="str">
        <f t="shared" ref="E51:E62" si="5">IF(D51="","",IF(D51=0,"",(D51/D$6/$A$11)))</f>
        <v/>
      </c>
      <c r="F51" s="49"/>
      <c r="G51" s="50" t="str">
        <f t="shared" ref="G51:G62" si="6">IF(F51="","",IF(F51=0,"",(F51/F$6/$A$11)))</f>
        <v/>
      </c>
      <c r="H51" s="49"/>
      <c r="I51" s="50" t="str">
        <f t="shared" ref="I51:I62" si="7">IF(H51="","",IF(H51=0,"",(H51/H$6/$A$11)))</f>
        <v/>
      </c>
      <c r="J51" s="348"/>
    </row>
    <row r="52" spans="1:10" s="9" customFormat="1" ht="31.2" customHeight="1" x14ac:dyDescent="0.25">
      <c r="A52" s="204" t="s">
        <v>35</v>
      </c>
      <c r="B52" s="49"/>
      <c r="C52" s="50" t="str">
        <f t="shared" si="4"/>
        <v/>
      </c>
      <c r="D52" s="49"/>
      <c r="E52" s="50" t="str">
        <f t="shared" si="5"/>
        <v/>
      </c>
      <c r="F52" s="49"/>
      <c r="G52" s="50" t="str">
        <f t="shared" si="6"/>
        <v/>
      </c>
      <c r="H52" s="49"/>
      <c r="I52" s="50" t="str">
        <f t="shared" si="7"/>
        <v/>
      </c>
      <c r="J52" s="348"/>
    </row>
    <row r="53" spans="1:10" s="9" customFormat="1" ht="28.2" customHeight="1" x14ac:dyDescent="0.25">
      <c r="A53" s="270" t="s">
        <v>29</v>
      </c>
      <c r="B53" s="49"/>
      <c r="C53" s="50" t="str">
        <f t="shared" si="4"/>
        <v/>
      </c>
      <c r="D53" s="49"/>
      <c r="E53" s="50" t="str">
        <f t="shared" si="5"/>
        <v/>
      </c>
      <c r="F53" s="49"/>
      <c r="G53" s="50" t="str">
        <f t="shared" si="6"/>
        <v/>
      </c>
      <c r="H53" s="49"/>
      <c r="I53" s="50" t="str">
        <f t="shared" si="7"/>
        <v/>
      </c>
      <c r="J53" s="348"/>
    </row>
    <row r="54" spans="1:10" s="9" customFormat="1" ht="25.2" customHeight="1" x14ac:dyDescent="0.25">
      <c r="A54" s="204" t="s">
        <v>30</v>
      </c>
      <c r="B54" s="49"/>
      <c r="C54" s="50" t="str">
        <f t="shared" si="4"/>
        <v/>
      </c>
      <c r="D54" s="51"/>
      <c r="E54" s="50" t="str">
        <f t="shared" si="5"/>
        <v/>
      </c>
      <c r="F54" s="51"/>
      <c r="G54" s="50" t="str">
        <f t="shared" si="6"/>
        <v/>
      </c>
      <c r="H54" s="51"/>
      <c r="I54" s="50" t="str">
        <f t="shared" si="7"/>
        <v/>
      </c>
      <c r="J54" s="348"/>
    </row>
    <row r="55" spans="1:10" s="9" customFormat="1" ht="27.45" customHeight="1" x14ac:dyDescent="0.25">
      <c r="A55" s="270" t="s">
        <v>34</v>
      </c>
      <c r="B55" s="49"/>
      <c r="C55" s="50" t="str">
        <f t="shared" si="4"/>
        <v/>
      </c>
      <c r="D55" s="75"/>
      <c r="E55" s="50" t="str">
        <f t="shared" si="5"/>
        <v/>
      </c>
      <c r="F55" s="75"/>
      <c r="G55" s="50" t="str">
        <f t="shared" si="6"/>
        <v/>
      </c>
      <c r="H55" s="75"/>
      <c r="I55" s="50" t="str">
        <f t="shared" si="7"/>
        <v/>
      </c>
      <c r="J55" s="348"/>
    </row>
    <row r="56" spans="1:10" s="9" customFormat="1" ht="40.950000000000003" customHeight="1" x14ac:dyDescent="0.25">
      <c r="A56" s="271" t="s">
        <v>346</v>
      </c>
      <c r="B56" s="49"/>
      <c r="C56" s="50" t="str">
        <f t="shared" si="4"/>
        <v/>
      </c>
      <c r="D56" s="75"/>
      <c r="E56" s="50" t="str">
        <f t="shared" si="5"/>
        <v/>
      </c>
      <c r="F56" s="75"/>
      <c r="G56" s="50" t="str">
        <f t="shared" si="6"/>
        <v/>
      </c>
      <c r="H56" s="75"/>
      <c r="I56" s="50" t="str">
        <f t="shared" si="7"/>
        <v/>
      </c>
      <c r="J56" s="348"/>
    </row>
    <row r="57" spans="1:10" s="11" customFormat="1" ht="25.5" customHeight="1" x14ac:dyDescent="0.25">
      <c r="A57" s="272" t="s">
        <v>25</v>
      </c>
      <c r="B57" s="49"/>
      <c r="C57" s="50" t="str">
        <f t="shared" si="4"/>
        <v/>
      </c>
      <c r="D57" s="51"/>
      <c r="E57" s="50" t="str">
        <f t="shared" si="5"/>
        <v/>
      </c>
      <c r="F57" s="276"/>
      <c r="G57" s="50" t="str">
        <f t="shared" si="6"/>
        <v/>
      </c>
      <c r="H57" s="51"/>
      <c r="I57" s="50" t="str">
        <f t="shared" si="7"/>
        <v/>
      </c>
      <c r="J57" s="351"/>
    </row>
    <row r="58" spans="1:10" s="9" customFormat="1" ht="18" customHeight="1" x14ac:dyDescent="0.25">
      <c r="A58" s="202"/>
      <c r="B58" s="75"/>
      <c r="C58" s="50" t="str">
        <f t="shared" si="4"/>
        <v/>
      </c>
      <c r="D58" s="75"/>
      <c r="E58" s="50" t="str">
        <f t="shared" si="5"/>
        <v/>
      </c>
      <c r="F58" s="75"/>
      <c r="G58" s="50" t="str">
        <f t="shared" si="6"/>
        <v/>
      </c>
      <c r="H58" s="75"/>
      <c r="I58" s="50" t="str">
        <f t="shared" si="7"/>
        <v/>
      </c>
      <c r="J58" s="348"/>
    </row>
    <row r="59" spans="1:10" s="9" customFormat="1" ht="25.5" customHeight="1" thickBot="1" x14ac:dyDescent="0.3">
      <c r="A59" s="68" t="s">
        <v>117</v>
      </c>
      <c r="B59" s="62">
        <f>SUM(B51:B58)</f>
        <v>0</v>
      </c>
      <c r="C59" s="70" t="str">
        <f t="shared" si="4"/>
        <v/>
      </c>
      <c r="D59" s="62">
        <f>SUM(D51:D58)</f>
        <v>0</v>
      </c>
      <c r="E59" s="70" t="str">
        <f t="shared" si="5"/>
        <v/>
      </c>
      <c r="F59" s="62">
        <f>SUM(F51:F58)</f>
        <v>0</v>
      </c>
      <c r="G59" s="50" t="str">
        <f t="shared" si="6"/>
        <v/>
      </c>
      <c r="H59" s="62">
        <f>SUM(H51:H58)</f>
        <v>0</v>
      </c>
      <c r="I59" s="70" t="str">
        <f t="shared" si="7"/>
        <v/>
      </c>
      <c r="J59" s="348"/>
    </row>
    <row r="60" spans="1:10" s="9" customFormat="1" ht="37.950000000000003" customHeight="1" thickTop="1" x14ac:dyDescent="0.25">
      <c r="A60" s="281" t="s">
        <v>120</v>
      </c>
      <c r="B60" s="287">
        <f>B25-B46+B49-B59</f>
        <v>0</v>
      </c>
      <c r="C60" s="288" t="str">
        <f t="shared" si="4"/>
        <v/>
      </c>
      <c r="D60" s="287">
        <f>D25-D46+D49-D59</f>
        <v>0</v>
      </c>
      <c r="E60" s="288" t="str">
        <f t="shared" si="5"/>
        <v/>
      </c>
      <c r="F60" s="287">
        <f>F25-F46+F49-F59</f>
        <v>0</v>
      </c>
      <c r="G60" s="289" t="str">
        <f t="shared" si="6"/>
        <v/>
      </c>
      <c r="H60" s="287">
        <f>H25-H46+H49-H59</f>
        <v>0</v>
      </c>
      <c r="I60" s="288" t="str">
        <f t="shared" si="7"/>
        <v/>
      </c>
      <c r="J60" s="348"/>
    </row>
    <row r="61" spans="1:10" s="16" customFormat="1" ht="37.950000000000003" customHeight="1" x14ac:dyDescent="0.25">
      <c r="A61" s="143" t="s">
        <v>121</v>
      </c>
      <c r="B61" s="10">
        <f>'Jälkilaskelma 2020'!B62</f>
        <v>0</v>
      </c>
      <c r="C61" s="147" t="str">
        <f t="shared" si="4"/>
        <v/>
      </c>
      <c r="D61" s="10">
        <f>'Jälkilaskelma 2020'!D62</f>
        <v>0</v>
      </c>
      <c r="E61" s="147" t="str">
        <f t="shared" si="5"/>
        <v/>
      </c>
      <c r="F61" s="10">
        <f>'Jälkilaskelma 2020'!F62</f>
        <v>0</v>
      </c>
      <c r="G61" s="147" t="str">
        <f t="shared" si="6"/>
        <v/>
      </c>
      <c r="H61" s="10">
        <f>'Jälkilaskelma 2020'!H62</f>
        <v>0</v>
      </c>
      <c r="I61" s="147" t="str">
        <f t="shared" si="7"/>
        <v/>
      </c>
      <c r="J61" s="345"/>
    </row>
    <row r="62" spans="1:10" s="9" customFormat="1" ht="37.950000000000003" customHeight="1" x14ac:dyDescent="0.25">
      <c r="A62" s="144" t="s">
        <v>186</v>
      </c>
      <c r="B62" s="290">
        <f>B60+B61</f>
        <v>0</v>
      </c>
      <c r="C62" s="157" t="str">
        <f t="shared" si="4"/>
        <v/>
      </c>
      <c r="D62" s="290">
        <f>D60+D61</f>
        <v>0</v>
      </c>
      <c r="E62" s="157" t="str">
        <f t="shared" si="5"/>
        <v/>
      </c>
      <c r="F62" s="290">
        <f>F60+F61</f>
        <v>0</v>
      </c>
      <c r="G62" s="157" t="str">
        <f t="shared" si="6"/>
        <v/>
      </c>
      <c r="H62" s="290">
        <f>H60+H61</f>
        <v>0</v>
      </c>
      <c r="I62" s="157" t="str">
        <f t="shared" si="7"/>
        <v/>
      </c>
      <c r="J62" s="348"/>
    </row>
    <row r="63" spans="1:10" s="9" customFormat="1" ht="45.6" customHeight="1" thickBot="1" x14ac:dyDescent="0.35">
      <c r="A63" s="71" t="s">
        <v>46</v>
      </c>
      <c r="B63" s="44"/>
      <c r="C63" s="72"/>
      <c r="D63" s="44"/>
      <c r="E63" s="72"/>
      <c r="F63" s="44"/>
      <c r="G63" s="72"/>
      <c r="H63" s="44"/>
      <c r="I63" s="72"/>
      <c r="J63" s="348"/>
    </row>
    <row r="64" spans="1:10" s="9" customFormat="1" ht="25.2" customHeight="1" thickTop="1" x14ac:dyDescent="0.25">
      <c r="A64" s="272" t="s">
        <v>15</v>
      </c>
      <c r="B64" s="46"/>
      <c r="C64" s="50" t="str">
        <f>IF(B64="","",IF(B64=0,"",(B64/B$6/$A$11)))</f>
        <v/>
      </c>
      <c r="D64" s="46"/>
      <c r="E64" s="40" t="str">
        <f>IF(D64="","",IF(D64=0,"",(D64/D$6/$A$11)))</f>
        <v/>
      </c>
      <c r="F64" s="46"/>
      <c r="G64" s="50" t="str">
        <f>IF(F64="","",IF(F64=0,"",(F64/F$6/$A$11)))</f>
        <v/>
      </c>
      <c r="H64" s="46"/>
      <c r="I64" s="50" t="str">
        <f>IF(H64="","",IF(H64=0,"",(H64/H$6/$A$11)))</f>
        <v/>
      </c>
      <c r="J64" s="348"/>
    </row>
    <row r="65" spans="1:10" s="9" customFormat="1" ht="25.2" customHeight="1" x14ac:dyDescent="0.25">
      <c r="A65" s="280" t="s">
        <v>16</v>
      </c>
      <c r="B65" s="49"/>
      <c r="C65" s="50" t="str">
        <f>IF(B65="","",IF(B65=0,"",(B65/B$6/$A$11)))</f>
        <v/>
      </c>
      <c r="D65" s="49"/>
      <c r="E65" s="50" t="str">
        <f>IF(D65="","",IF(D65=0,"",(D65/D$6/$A$11)))</f>
        <v/>
      </c>
      <c r="F65" s="49"/>
      <c r="G65" s="50" t="str">
        <f>IF(F65="","",IF(F65=0,"",(F65/F$6/$A$11)))</f>
        <v/>
      </c>
      <c r="H65" s="49"/>
      <c r="I65" s="50" t="str">
        <f>IF(H65="","",IF(H65=0,"",(H65/H$6/$A$11)))</f>
        <v/>
      </c>
      <c r="J65" s="348"/>
    </row>
    <row r="66" spans="1:10" s="9" customFormat="1" ht="25.2" customHeight="1" x14ac:dyDescent="0.25">
      <c r="A66" s="61" t="s">
        <v>187</v>
      </c>
      <c r="B66" s="64">
        <f>SUM(B64:B65)</f>
        <v>0</v>
      </c>
      <c r="C66" s="40" t="str">
        <f>IF(B66="","",IF(B66=0,"",(B66/B$6/$A$11)))</f>
        <v/>
      </c>
      <c r="D66" s="64">
        <f>SUM(D64:D65)</f>
        <v>0</v>
      </c>
      <c r="E66" s="40" t="str">
        <f>IF(D66="","",IF(D66=0,"",(D66/D$6/$A$11)))</f>
        <v/>
      </c>
      <c r="F66" s="64">
        <f>SUM(F64:F65)</f>
        <v>0</v>
      </c>
      <c r="G66" s="40" t="str">
        <f>IF(F66="","",IF(F66=0,"",(F66/F$6/$A$11)))</f>
        <v/>
      </c>
      <c r="H66" s="64">
        <f>SUM(H64:H65)</f>
        <v>0</v>
      </c>
      <c r="I66" s="40" t="str">
        <f>IF(H66="","",IF(H66=0,"",(H66/H$6/$A$11)))</f>
        <v/>
      </c>
      <c r="J66" s="348"/>
    </row>
    <row r="67" spans="1:10" ht="36.6" customHeight="1" x14ac:dyDescent="0.25">
      <c r="A67" s="63" t="s">
        <v>17</v>
      </c>
      <c r="B67" s="65"/>
      <c r="C67" s="60"/>
      <c r="D67" s="65"/>
      <c r="E67" s="60"/>
      <c r="F67" s="65"/>
      <c r="G67" s="60"/>
      <c r="H67" s="65"/>
      <c r="I67" s="60"/>
    </row>
    <row r="68" spans="1:10" s="9" customFormat="1" ht="25.2" customHeight="1" x14ac:dyDescent="0.25">
      <c r="A68" s="204" t="s">
        <v>184</v>
      </c>
      <c r="B68" s="49"/>
      <c r="C68" s="50" t="str">
        <f t="shared" ref="C68:C79" si="8">IF(B68="","",IF(B68=0,"",(B68/B$6/$A$11)))</f>
        <v/>
      </c>
      <c r="D68" s="49"/>
      <c r="E68" s="50" t="str">
        <f t="shared" ref="E68:E79" si="9">IF(D68="","",IF(D68=0,"",(D68/D$6/$A$11)))</f>
        <v/>
      </c>
      <c r="F68" s="49"/>
      <c r="G68" s="50" t="str">
        <f t="shared" ref="G68:G79" si="10">IF(F68="","",IF(F68=0,"",(F68/F$6/$A$11)))</f>
        <v/>
      </c>
      <c r="H68" s="49"/>
      <c r="I68" s="50" t="str">
        <f t="shared" ref="I68:I79" si="11">IF(H68="","",IF(H68=0,"",(H68/H$6/$A$11)))</f>
        <v/>
      </c>
      <c r="J68" s="348"/>
    </row>
    <row r="69" spans="1:10" s="9" customFormat="1" ht="31.2" customHeight="1" x14ac:dyDescent="0.25">
      <c r="A69" s="204" t="s">
        <v>35</v>
      </c>
      <c r="B69" s="49"/>
      <c r="C69" s="40" t="str">
        <f t="shared" si="8"/>
        <v/>
      </c>
      <c r="D69" s="49"/>
      <c r="E69" s="50" t="str">
        <f t="shared" si="9"/>
        <v/>
      </c>
      <c r="F69" s="49"/>
      <c r="G69" s="50" t="str">
        <f t="shared" si="10"/>
        <v/>
      </c>
      <c r="H69" s="49"/>
      <c r="I69" s="50" t="str">
        <f t="shared" si="11"/>
        <v/>
      </c>
      <c r="J69" s="348"/>
    </row>
    <row r="70" spans="1:10" s="9" customFormat="1" ht="25.2" customHeight="1" x14ac:dyDescent="0.25">
      <c r="A70" s="270" t="s">
        <v>29</v>
      </c>
      <c r="B70" s="49"/>
      <c r="C70" s="38" t="str">
        <f t="shared" si="8"/>
        <v/>
      </c>
      <c r="D70" s="49"/>
      <c r="E70" s="50" t="str">
        <f t="shared" si="9"/>
        <v/>
      </c>
      <c r="F70" s="49"/>
      <c r="G70" s="50" t="str">
        <f t="shared" si="10"/>
        <v/>
      </c>
      <c r="H70" s="49"/>
      <c r="I70" s="50" t="str">
        <f t="shared" si="11"/>
        <v/>
      </c>
      <c r="J70" s="348"/>
    </row>
    <row r="71" spans="1:10" s="9" customFormat="1" ht="25.2" customHeight="1" x14ac:dyDescent="0.25">
      <c r="A71" s="204" t="s">
        <v>30</v>
      </c>
      <c r="B71" s="49"/>
      <c r="C71" s="50" t="str">
        <f t="shared" si="8"/>
        <v/>
      </c>
      <c r="D71" s="51"/>
      <c r="E71" s="50" t="str">
        <f t="shared" si="9"/>
        <v/>
      </c>
      <c r="F71" s="51"/>
      <c r="G71" s="50" t="str">
        <f t="shared" si="10"/>
        <v/>
      </c>
      <c r="H71" s="51"/>
      <c r="I71" s="50" t="str">
        <f t="shared" si="11"/>
        <v/>
      </c>
      <c r="J71" s="348"/>
    </row>
    <row r="72" spans="1:10" s="9" customFormat="1" ht="33" customHeight="1" x14ac:dyDescent="0.25">
      <c r="A72" s="151" t="s">
        <v>34</v>
      </c>
      <c r="B72" s="49"/>
      <c r="C72" s="50" t="str">
        <f t="shared" si="8"/>
        <v/>
      </c>
      <c r="D72" s="75"/>
      <c r="E72" s="50" t="str">
        <f t="shared" si="9"/>
        <v/>
      </c>
      <c r="F72" s="75"/>
      <c r="G72" s="50" t="str">
        <f t="shared" si="10"/>
        <v/>
      </c>
      <c r="H72" s="75"/>
      <c r="I72" s="50" t="str">
        <f t="shared" si="11"/>
        <v/>
      </c>
      <c r="J72" s="348"/>
    </row>
    <row r="73" spans="1:10" s="9" customFormat="1" ht="34.200000000000003" customHeight="1" x14ac:dyDescent="0.25">
      <c r="A73" s="271" t="s">
        <v>346</v>
      </c>
      <c r="B73" s="49"/>
      <c r="C73" s="50" t="str">
        <f t="shared" si="8"/>
        <v/>
      </c>
      <c r="D73" s="75"/>
      <c r="E73" s="50" t="str">
        <f t="shared" si="9"/>
        <v/>
      </c>
      <c r="F73" s="75"/>
      <c r="G73" s="50" t="str">
        <f t="shared" si="10"/>
        <v/>
      </c>
      <c r="H73" s="75"/>
      <c r="I73" s="50" t="str">
        <f t="shared" si="11"/>
        <v/>
      </c>
      <c r="J73" s="348"/>
    </row>
    <row r="74" spans="1:10" s="9" customFormat="1" ht="25.2" customHeight="1" x14ac:dyDescent="0.25">
      <c r="A74" s="272" t="s">
        <v>25</v>
      </c>
      <c r="B74" s="49"/>
      <c r="C74" s="50" t="str">
        <f t="shared" si="8"/>
        <v/>
      </c>
      <c r="D74" s="49"/>
      <c r="E74" s="50" t="str">
        <f t="shared" si="9"/>
        <v/>
      </c>
      <c r="F74" s="49"/>
      <c r="G74" s="50" t="str">
        <f t="shared" si="10"/>
        <v/>
      </c>
      <c r="H74" s="49"/>
      <c r="I74" s="50" t="str">
        <f t="shared" si="11"/>
        <v/>
      </c>
      <c r="J74" s="348"/>
    </row>
    <row r="75" spans="1:10" s="9" customFormat="1" ht="17.399999999999999" customHeight="1" x14ac:dyDescent="0.25">
      <c r="A75" s="203"/>
      <c r="B75" s="75"/>
      <c r="C75" s="50" t="str">
        <f t="shared" si="8"/>
        <v/>
      </c>
      <c r="D75" s="75"/>
      <c r="E75" s="50" t="str">
        <f t="shared" si="9"/>
        <v/>
      </c>
      <c r="F75" s="75"/>
      <c r="G75" s="50" t="str">
        <f t="shared" si="10"/>
        <v/>
      </c>
      <c r="H75" s="75"/>
      <c r="I75" s="50" t="str">
        <f t="shared" si="11"/>
        <v/>
      </c>
      <c r="J75" s="348"/>
    </row>
    <row r="76" spans="1:10" s="9" customFormat="1" ht="33.6" customHeight="1" thickBot="1" x14ac:dyDescent="0.3">
      <c r="A76" s="74" t="s">
        <v>117</v>
      </c>
      <c r="B76" s="62">
        <f>SUM(B68:B75)</f>
        <v>0</v>
      </c>
      <c r="C76" s="70" t="str">
        <f t="shared" si="8"/>
        <v/>
      </c>
      <c r="D76" s="62">
        <f>SUM(D68:D75)</f>
        <v>0</v>
      </c>
      <c r="E76" s="70" t="str">
        <f t="shared" si="9"/>
        <v/>
      </c>
      <c r="F76" s="69">
        <f>SUM(F68:F75)</f>
        <v>0</v>
      </c>
      <c r="G76" s="50" t="str">
        <f t="shared" si="10"/>
        <v/>
      </c>
      <c r="H76" s="69">
        <f>SUM(H68:H75)</f>
        <v>0</v>
      </c>
      <c r="I76" s="70" t="str">
        <f t="shared" si="11"/>
        <v/>
      </c>
      <c r="J76" s="348"/>
    </row>
    <row r="77" spans="1:10" s="11" customFormat="1" ht="31.2" customHeight="1" thickTop="1" x14ac:dyDescent="0.25">
      <c r="A77" s="281" t="s">
        <v>188</v>
      </c>
      <c r="B77" s="132">
        <f>B66-B76</f>
        <v>0</v>
      </c>
      <c r="C77" s="38" t="str">
        <f t="shared" si="8"/>
        <v/>
      </c>
      <c r="D77" s="132">
        <f>D66-D76</f>
        <v>0</v>
      </c>
      <c r="E77" s="38" t="str">
        <f t="shared" si="9"/>
        <v/>
      </c>
      <c r="F77" s="132">
        <f>F66-F76</f>
        <v>0</v>
      </c>
      <c r="G77" s="232" t="str">
        <f t="shared" si="10"/>
        <v/>
      </c>
      <c r="H77" s="132">
        <f>H66-H76</f>
        <v>0</v>
      </c>
      <c r="I77" s="38" t="str">
        <f t="shared" si="11"/>
        <v/>
      </c>
      <c r="J77" s="351"/>
    </row>
    <row r="78" spans="1:10" s="9" customFormat="1" ht="31.2" customHeight="1" x14ac:dyDescent="0.25">
      <c r="A78" s="282" t="s">
        <v>189</v>
      </c>
      <c r="B78" s="49">
        <f>'Jälkilaskelma 2020'!B79</f>
        <v>0</v>
      </c>
      <c r="C78" s="50" t="str">
        <f t="shared" si="8"/>
        <v/>
      </c>
      <c r="D78" s="49">
        <f>'Jälkilaskelma 2020'!D79</f>
        <v>0</v>
      </c>
      <c r="E78" s="50" t="str">
        <f t="shared" si="9"/>
        <v/>
      </c>
      <c r="F78" s="49">
        <f>'Jälkilaskelma 2020'!F79</f>
        <v>0</v>
      </c>
      <c r="G78" s="50" t="str">
        <f t="shared" si="10"/>
        <v/>
      </c>
      <c r="H78" s="49">
        <f>'Jälkilaskelma 2020'!H79</f>
        <v>0</v>
      </c>
      <c r="I78" s="50" t="str">
        <f t="shared" si="11"/>
        <v/>
      </c>
      <c r="J78" s="348"/>
    </row>
    <row r="79" spans="1:10" s="9" customFormat="1" ht="31.2" customHeight="1" x14ac:dyDescent="0.25">
      <c r="A79" s="282" t="s">
        <v>190</v>
      </c>
      <c r="B79" s="133">
        <f>B77+B78</f>
        <v>0</v>
      </c>
      <c r="C79" s="40" t="str">
        <f t="shared" si="8"/>
        <v/>
      </c>
      <c r="D79" s="133">
        <f>D77+D78</f>
        <v>0</v>
      </c>
      <c r="E79" s="40" t="str">
        <f t="shared" si="9"/>
        <v/>
      </c>
      <c r="F79" s="133">
        <f>F77+F78</f>
        <v>0</v>
      </c>
      <c r="G79" s="40" t="str">
        <f t="shared" si="10"/>
        <v/>
      </c>
      <c r="H79" s="133">
        <f>H77+H78</f>
        <v>0</v>
      </c>
      <c r="I79" s="40" t="str">
        <f t="shared" si="11"/>
        <v/>
      </c>
      <c r="J79" s="348"/>
    </row>
    <row r="80" spans="1:10" s="9" customFormat="1" ht="56.4" customHeight="1" thickBot="1" x14ac:dyDescent="0.35">
      <c r="A80" s="71" t="s">
        <v>44</v>
      </c>
      <c r="B80" s="44"/>
      <c r="C80" s="72"/>
      <c r="D80" s="44"/>
      <c r="E80" s="72"/>
      <c r="F80" s="44"/>
      <c r="G80" s="72"/>
      <c r="H80" s="44"/>
      <c r="I80" s="72"/>
      <c r="J80" s="348"/>
    </row>
    <row r="81" spans="1:10" s="12" customFormat="1" ht="31.95" customHeight="1" thickTop="1" x14ac:dyDescent="0.25">
      <c r="A81" s="63" t="s">
        <v>22</v>
      </c>
      <c r="B81" s="37"/>
      <c r="C81" s="60"/>
      <c r="D81" s="37"/>
      <c r="E81" s="60"/>
      <c r="F81" s="37"/>
      <c r="G81" s="60"/>
      <c r="H81" s="37"/>
      <c r="I81" s="60"/>
      <c r="J81" s="352"/>
    </row>
    <row r="82" spans="1:10" s="9" customFormat="1" ht="34.200000000000003" customHeight="1" x14ac:dyDescent="0.25">
      <c r="A82" s="141" t="s">
        <v>191</v>
      </c>
      <c r="B82" s="49"/>
      <c r="C82" s="50" t="str">
        <f>IF(B82="","",IF(B82=0,"",(B82/B$6/$A$11)))</f>
        <v/>
      </c>
      <c r="D82" s="49"/>
      <c r="E82" s="40" t="str">
        <f>IF(D82="","",IF(D82=0,"",(D82/D$6/$A$11)))</f>
        <v/>
      </c>
      <c r="F82" s="49"/>
      <c r="G82" s="50" t="str">
        <f>IF(F82="","",IF(F82=0,"",(F82/F$6/$A$11)))</f>
        <v/>
      </c>
      <c r="H82" s="49"/>
      <c r="I82" s="50" t="str">
        <f>IF(H82="","",IF(H82=0,"",(H82/H$6/$A$11)))</f>
        <v/>
      </c>
      <c r="J82" s="348"/>
    </row>
    <row r="83" spans="1:10" s="9" customFormat="1" ht="36.450000000000003" customHeight="1" x14ac:dyDescent="0.25">
      <c r="A83" s="145" t="s">
        <v>27</v>
      </c>
      <c r="B83" s="75"/>
      <c r="C83" s="50" t="str">
        <f>IF(B83="","",IF(B83=0,"",(B83/B$6/$A$11)))</f>
        <v/>
      </c>
      <c r="D83" s="67"/>
      <c r="E83" s="50" t="str">
        <f>IF(D83="","",IF(D83=0,"",(D83/D$6/$A$11)))</f>
        <v/>
      </c>
      <c r="F83" s="67"/>
      <c r="G83" s="50" t="str">
        <f>IF(F83="","",IF(F83=0,"",(F83/F$6/$A$11)))</f>
        <v/>
      </c>
      <c r="H83" s="67"/>
      <c r="I83" s="50" t="str">
        <f>IF(H83="","",IF(H83=0,"",(H83/H$6/$A$11)))</f>
        <v/>
      </c>
      <c r="J83" s="348"/>
    </row>
    <row r="84" spans="1:10" s="9" customFormat="1" ht="30.6" customHeight="1" x14ac:dyDescent="0.25">
      <c r="A84" s="135" t="s">
        <v>116</v>
      </c>
      <c r="B84" s="64">
        <f>SUM(B82:B83)</f>
        <v>0</v>
      </c>
      <c r="C84" s="40" t="str">
        <f>IF(B84="","",IF(B84=0,"",(B84/B$6/$A$11)))</f>
        <v/>
      </c>
      <c r="D84" s="64">
        <f>SUM(D82:D83)</f>
        <v>0</v>
      </c>
      <c r="E84" s="40" t="str">
        <f>IF(D84="","",IF(D84=0,"",(D84/D$6/$A$11)))</f>
        <v/>
      </c>
      <c r="F84" s="64">
        <f>SUM(F82:F83)</f>
        <v>0</v>
      </c>
      <c r="G84" s="40" t="str">
        <f>IF(F84="","",IF(F84=0,"",(F84/F$6/$A$11)))</f>
        <v/>
      </c>
      <c r="H84" s="64">
        <f>SUM(H82:H83)</f>
        <v>0</v>
      </c>
      <c r="I84" s="40" t="str">
        <f>IF(H84="","",IF(H84=0,"",(H84/H$6/$A$11)))</f>
        <v/>
      </c>
      <c r="J84" s="348"/>
    </row>
    <row r="85" spans="1:10" s="9" customFormat="1" ht="32.4" customHeight="1" x14ac:dyDescent="0.25">
      <c r="A85" s="63" t="s">
        <v>23</v>
      </c>
      <c r="B85"/>
      <c r="C85"/>
      <c r="D85"/>
      <c r="E85"/>
      <c r="F85"/>
      <c r="G85"/>
      <c r="H85"/>
      <c r="I85"/>
      <c r="J85" s="348"/>
    </row>
    <row r="86" spans="1:10" s="9" customFormat="1" ht="33" customHeight="1" x14ac:dyDescent="0.25">
      <c r="A86" s="146" t="s">
        <v>192</v>
      </c>
      <c r="B86" s="10"/>
      <c r="C86" s="50" t="str">
        <f t="shared" ref="C86:C94" si="12">IF(B86="","",IF(B86=0,"",(B86/B$6/$A$11)))</f>
        <v/>
      </c>
      <c r="D86" s="10"/>
      <c r="E86" s="50" t="str">
        <f t="shared" ref="E86:E94" si="13">IF(D86="","",IF(D86=0,"",(D86/D$6/$A$11)))</f>
        <v/>
      </c>
      <c r="F86" s="10"/>
      <c r="G86" s="50" t="str">
        <f t="shared" ref="G86:G94" si="14">IF(F86="","",IF(F86=0,"",(F86/F$6/$A$11)))</f>
        <v/>
      </c>
      <c r="H86" s="10"/>
      <c r="I86" s="50" t="str">
        <f t="shared" ref="I86:I94" si="15">IF(H86="","",IF(H86=0,"",(H86/H$6/$A$11)))</f>
        <v/>
      </c>
      <c r="J86" s="348"/>
    </row>
    <row r="87" spans="1:10" s="9" customFormat="1" ht="33" customHeight="1" x14ac:dyDescent="0.25">
      <c r="A87" s="146" t="s">
        <v>193</v>
      </c>
      <c r="B87" s="10"/>
      <c r="C87" s="50" t="str">
        <f t="shared" si="12"/>
        <v/>
      </c>
      <c r="D87" s="49"/>
      <c r="E87" s="50" t="str">
        <f t="shared" si="13"/>
        <v/>
      </c>
      <c r="F87" s="49"/>
      <c r="G87" s="50" t="str">
        <f t="shared" si="14"/>
        <v/>
      </c>
      <c r="H87" s="49"/>
      <c r="I87" s="50" t="str">
        <f t="shared" si="15"/>
        <v/>
      </c>
      <c r="J87" s="348"/>
    </row>
    <row r="88" spans="1:10" s="9" customFormat="1" ht="33" customHeight="1" x14ac:dyDescent="0.25">
      <c r="A88" s="148" t="s">
        <v>351</v>
      </c>
      <c r="B88" s="10"/>
      <c r="C88" s="50" t="str">
        <f t="shared" si="12"/>
        <v/>
      </c>
      <c r="D88" s="10"/>
      <c r="E88" s="50" t="str">
        <f t="shared" si="13"/>
        <v/>
      </c>
      <c r="F88" s="10"/>
      <c r="G88" s="50" t="str">
        <f t="shared" si="14"/>
        <v/>
      </c>
      <c r="H88" s="10"/>
      <c r="I88" s="50" t="str">
        <f t="shared" si="15"/>
        <v/>
      </c>
      <c r="J88" s="348"/>
    </row>
    <row r="89" spans="1:10" s="9" customFormat="1" ht="33" customHeight="1" x14ac:dyDescent="0.25">
      <c r="A89" s="149" t="s">
        <v>194</v>
      </c>
      <c r="B89" s="10"/>
      <c r="C89" s="50" t="str">
        <f t="shared" si="12"/>
        <v/>
      </c>
      <c r="D89" s="150"/>
      <c r="E89" s="50" t="str">
        <f t="shared" si="13"/>
        <v/>
      </c>
      <c r="F89" s="150"/>
      <c r="G89" s="50" t="str">
        <f t="shared" si="14"/>
        <v/>
      </c>
      <c r="H89" s="150"/>
      <c r="I89" s="50" t="str">
        <f t="shared" si="15"/>
        <v/>
      </c>
      <c r="J89" s="348"/>
    </row>
    <row r="90" spans="1:10" s="9" customFormat="1" ht="17.399999999999999" customHeight="1" x14ac:dyDescent="0.25">
      <c r="A90" s="151"/>
      <c r="B90" s="75"/>
      <c r="C90" s="50" t="str">
        <f t="shared" si="12"/>
        <v/>
      </c>
      <c r="D90" s="75"/>
      <c r="E90" s="50" t="str">
        <f t="shared" si="13"/>
        <v/>
      </c>
      <c r="F90" s="75"/>
      <c r="G90" s="50" t="str">
        <f t="shared" si="14"/>
        <v/>
      </c>
      <c r="H90" s="75"/>
      <c r="I90" s="50" t="str">
        <f t="shared" si="15"/>
        <v/>
      </c>
      <c r="J90" s="348"/>
    </row>
    <row r="91" spans="1:10" s="9" customFormat="1" ht="32.4" customHeight="1" thickBot="1" x14ac:dyDescent="0.3">
      <c r="A91" s="74" t="s">
        <v>127</v>
      </c>
      <c r="B91" s="62">
        <f>SUM(B86:B90)</f>
        <v>0</v>
      </c>
      <c r="C91" s="70" t="str">
        <f t="shared" si="12"/>
        <v/>
      </c>
      <c r="D91" s="62">
        <f>SUM(D86:D90)</f>
        <v>0</v>
      </c>
      <c r="E91" s="70" t="str">
        <f t="shared" si="13"/>
        <v/>
      </c>
      <c r="F91" s="69">
        <f>SUM(F86:F90)</f>
        <v>0</v>
      </c>
      <c r="G91" s="50" t="str">
        <f t="shared" si="14"/>
        <v/>
      </c>
      <c r="H91" s="69">
        <f>SUM(H86:H90)</f>
        <v>0</v>
      </c>
      <c r="I91" s="70" t="str">
        <f t="shared" si="15"/>
        <v/>
      </c>
      <c r="J91" s="348"/>
    </row>
    <row r="92" spans="1:10" s="9" customFormat="1" ht="37.200000000000003" customHeight="1" thickTop="1" x14ac:dyDescent="0.25">
      <c r="A92" s="152" t="s">
        <v>76</v>
      </c>
      <c r="B92" s="134">
        <f>B84-B91</f>
        <v>0</v>
      </c>
      <c r="C92" s="38" t="str">
        <f t="shared" si="12"/>
        <v/>
      </c>
      <c r="D92" s="134">
        <f>D84-D91</f>
        <v>0</v>
      </c>
      <c r="E92" s="38" t="str">
        <f t="shared" si="13"/>
        <v/>
      </c>
      <c r="F92" s="134">
        <f>F84-F91</f>
        <v>0</v>
      </c>
      <c r="G92" s="232" t="str">
        <f t="shared" si="14"/>
        <v/>
      </c>
      <c r="H92" s="134">
        <f>H84-H91</f>
        <v>0</v>
      </c>
      <c r="I92" s="38" t="str">
        <f t="shared" si="15"/>
        <v/>
      </c>
      <c r="J92" s="348"/>
    </row>
    <row r="93" spans="1:10" s="9" customFormat="1" ht="37.200000000000003" customHeight="1" x14ac:dyDescent="0.25">
      <c r="A93" s="153" t="s">
        <v>345</v>
      </c>
      <c r="B93" s="49">
        <f>'Jälkilaskelma 2020'!B94</f>
        <v>0</v>
      </c>
      <c r="C93" s="50" t="str">
        <f t="shared" si="12"/>
        <v/>
      </c>
      <c r="D93" s="49">
        <f>'Jälkilaskelma 2020'!D94</f>
        <v>0</v>
      </c>
      <c r="E93" s="50" t="str">
        <f t="shared" si="13"/>
        <v/>
      </c>
      <c r="F93" s="49">
        <f>'Jälkilaskelma 2020'!F94</f>
        <v>0</v>
      </c>
      <c r="G93" s="50" t="str">
        <f t="shared" si="14"/>
        <v/>
      </c>
      <c r="H93" s="49">
        <f>'Jälkilaskelma 2020'!H94</f>
        <v>0</v>
      </c>
      <c r="I93" s="50" t="str">
        <f t="shared" si="15"/>
        <v/>
      </c>
      <c r="J93" s="348"/>
    </row>
    <row r="94" spans="1:10" s="9" customFormat="1" ht="37.200000000000003" customHeight="1" x14ac:dyDescent="0.25">
      <c r="A94" s="154" t="s">
        <v>195</v>
      </c>
      <c r="B94" s="133">
        <f>B92+B93</f>
        <v>0</v>
      </c>
      <c r="C94" s="40" t="str">
        <f t="shared" si="12"/>
        <v/>
      </c>
      <c r="D94" s="133">
        <f>D92+D93</f>
        <v>0</v>
      </c>
      <c r="E94" s="50" t="str">
        <f t="shared" si="13"/>
        <v/>
      </c>
      <c r="F94" s="133">
        <f>F92+F93</f>
        <v>0</v>
      </c>
      <c r="G94" s="50" t="str">
        <f t="shared" si="14"/>
        <v/>
      </c>
      <c r="H94" s="133">
        <f>H92+H93</f>
        <v>0</v>
      </c>
      <c r="I94" s="50" t="str">
        <f t="shared" si="15"/>
        <v/>
      </c>
      <c r="J94" s="348"/>
    </row>
    <row r="95" spans="1:10" s="9" customFormat="1" ht="78" customHeight="1" thickBot="1" x14ac:dyDescent="0.35">
      <c r="A95" s="196" t="s">
        <v>109</v>
      </c>
      <c r="B95" s="197"/>
      <c r="C95" s="197"/>
      <c r="D95" s="197"/>
      <c r="E95" s="192"/>
      <c r="F95" s="197"/>
      <c r="G95" s="192"/>
      <c r="H95" s="197"/>
      <c r="I95" s="192"/>
      <c r="J95" s="348"/>
    </row>
    <row r="96" spans="1:10" s="13" customFormat="1" ht="38.4" customHeight="1" thickTop="1" x14ac:dyDescent="0.25">
      <c r="A96" s="272" t="s">
        <v>106</v>
      </c>
      <c r="B96" s="140">
        <f>'Jälkilaskelma 2020'!B103</f>
        <v>0</v>
      </c>
      <c r="C96" s="76"/>
      <c r="D96" s="140">
        <f>'Jälkilaskelma 2020'!D103</f>
        <v>0</v>
      </c>
      <c r="E96" s="433"/>
      <c r="F96" s="140">
        <f>'Jälkilaskelma 2020'!F103</f>
        <v>0</v>
      </c>
      <c r="G96" s="433"/>
      <c r="H96" s="140">
        <f>'Jälkilaskelma 2020'!H103</f>
        <v>0</v>
      </c>
      <c r="I96" s="76"/>
      <c r="J96" s="348"/>
    </row>
    <row r="97" spans="1:10" s="431" customFormat="1" ht="45.6" customHeight="1" x14ac:dyDescent="0.25">
      <c r="A97" s="141" t="s">
        <v>381</v>
      </c>
      <c r="B97" s="75"/>
      <c r="C97" s="76"/>
      <c r="D97" s="75"/>
      <c r="E97" s="76"/>
      <c r="F97" s="75"/>
      <c r="G97" s="76"/>
      <c r="H97" s="75"/>
      <c r="I97" s="76"/>
      <c r="J97" s="352"/>
    </row>
    <row r="98" spans="1:10" s="13" customFormat="1" ht="37.200000000000003" customHeight="1" x14ac:dyDescent="0.25">
      <c r="A98" s="48" t="s">
        <v>107</v>
      </c>
      <c r="B98" s="75"/>
      <c r="C98" s="76"/>
      <c r="D98" s="75"/>
      <c r="E98" s="76"/>
      <c r="F98" s="75"/>
      <c r="G98" s="76"/>
      <c r="H98" s="75"/>
      <c r="I98" s="76"/>
      <c r="J98" s="348"/>
    </row>
    <row r="99" spans="1:10" s="13" customFormat="1" ht="36.6" customHeight="1" x14ac:dyDescent="0.25">
      <c r="A99" s="48" t="s">
        <v>108</v>
      </c>
      <c r="B99" s="77"/>
      <c r="C99" s="78"/>
      <c r="D99" s="77"/>
      <c r="E99" s="76"/>
      <c r="F99" s="77"/>
      <c r="G99" s="76"/>
      <c r="H99" s="77"/>
      <c r="I99" s="76"/>
      <c r="J99" s="348"/>
    </row>
    <row r="100" spans="1:10" s="13" customFormat="1" ht="36.6" customHeight="1" x14ac:dyDescent="0.25">
      <c r="A100" s="48" t="s">
        <v>354</v>
      </c>
      <c r="B100" s="77"/>
      <c r="C100" s="78"/>
      <c r="D100" s="77"/>
      <c r="E100" s="76"/>
      <c r="F100" s="77"/>
      <c r="G100" s="76"/>
      <c r="H100" s="77"/>
      <c r="I100" s="76"/>
      <c r="J100" s="348"/>
    </row>
    <row r="101" spans="1:10" s="13" customFormat="1" ht="49.95" customHeight="1" x14ac:dyDescent="0.25">
      <c r="A101" s="204" t="s">
        <v>196</v>
      </c>
      <c r="B101" s="75"/>
      <c r="C101" s="78"/>
      <c r="D101" s="75"/>
      <c r="E101" s="76"/>
      <c r="F101" s="75"/>
      <c r="G101" s="76"/>
      <c r="H101" s="75"/>
      <c r="I101" s="76"/>
      <c r="J101" s="348"/>
    </row>
    <row r="102" spans="1:10" s="13" customFormat="1" ht="49.95" customHeight="1" thickBot="1" x14ac:dyDescent="0.3">
      <c r="A102" s="432" t="s">
        <v>430</v>
      </c>
      <c r="B102" s="79"/>
      <c r="C102" s="76"/>
      <c r="D102" s="79"/>
      <c r="E102" s="76"/>
      <c r="F102" s="79"/>
      <c r="G102" s="76"/>
      <c r="H102" s="79"/>
      <c r="I102" s="76"/>
      <c r="J102" s="348"/>
    </row>
    <row r="103" spans="1:10" s="13" customFormat="1" ht="46.2" customHeight="1" thickTop="1" x14ac:dyDescent="0.25">
      <c r="A103" s="155" t="s">
        <v>197</v>
      </c>
      <c r="B103" s="132">
        <f>SUM(B96:B102)</f>
        <v>0</v>
      </c>
      <c r="C103" s="78"/>
      <c r="D103" s="132">
        <f>SUM(D96:D102)</f>
        <v>0</v>
      </c>
      <c r="E103" s="60"/>
      <c r="F103" s="132">
        <f>SUM(F96:F102)</f>
        <v>0</v>
      </c>
      <c r="G103" s="60"/>
      <c r="H103" s="132">
        <f>SUM(H96:H102)</f>
        <v>0</v>
      </c>
      <c r="I103" s="60"/>
      <c r="J103" s="348"/>
    </row>
    <row r="104" spans="1:10" s="13" customFormat="1" ht="67.95" customHeight="1" thickBot="1" x14ac:dyDescent="0.35">
      <c r="A104" s="71" t="s">
        <v>267</v>
      </c>
      <c r="B104" s="194"/>
      <c r="C104" s="195"/>
      <c r="D104" s="194"/>
      <c r="E104" s="72"/>
      <c r="F104" s="194"/>
      <c r="G104" s="72"/>
      <c r="H104" s="194"/>
      <c r="I104" s="72"/>
      <c r="J104" s="348"/>
    </row>
    <row r="105" spans="1:10" s="15" customFormat="1" ht="46.95" customHeight="1" thickTop="1" x14ac:dyDescent="0.25">
      <c r="A105" s="193" t="s">
        <v>198</v>
      </c>
      <c r="B105" s="164">
        <f>B62</f>
        <v>0</v>
      </c>
      <c r="C105" s="50" t="str">
        <f t="shared" ref="C105:C110" si="16">IF(B105="","",IF(B105=0,"",(B105/B$6/$A$11)))</f>
        <v/>
      </c>
      <c r="D105" s="164">
        <f>D62</f>
        <v>0</v>
      </c>
      <c r="E105" s="50" t="str">
        <f t="shared" ref="E105:E110" si="17">IF(D105="","",IF(D105=0,"",(D105/D$6/$A$11)))</f>
        <v/>
      </c>
      <c r="F105" s="164">
        <f>F62</f>
        <v>0</v>
      </c>
      <c r="G105" s="50" t="str">
        <f t="shared" ref="G105:G110" si="18">IF(F105="","",IF(F105=0,"",(F105/F$6/$A$11)))</f>
        <v/>
      </c>
      <c r="H105" s="164">
        <f>H62</f>
        <v>0</v>
      </c>
      <c r="I105" s="50" t="str">
        <f t="shared" ref="I105:I110" si="19">IF(H105="","",IF(H105=0,"",(H105/H$6/$A$11)))</f>
        <v/>
      </c>
      <c r="J105" s="351"/>
    </row>
    <row r="106" spans="1:10" s="16" customFormat="1" ht="46.95" customHeight="1" thickBot="1" x14ac:dyDescent="0.3">
      <c r="A106" s="158" t="s">
        <v>199</v>
      </c>
      <c r="B106" s="147">
        <f>B79</f>
        <v>0</v>
      </c>
      <c r="C106" s="70" t="str">
        <f t="shared" si="16"/>
        <v/>
      </c>
      <c r="D106" s="147">
        <f>D79</f>
        <v>0</v>
      </c>
      <c r="E106" s="70" t="str">
        <f t="shared" si="17"/>
        <v/>
      </c>
      <c r="F106" s="147">
        <f>F79</f>
        <v>0</v>
      </c>
      <c r="G106" s="70" t="str">
        <f t="shared" si="18"/>
        <v/>
      </c>
      <c r="H106" s="147">
        <f>H79</f>
        <v>0</v>
      </c>
      <c r="I106" s="70" t="str">
        <f t="shared" si="19"/>
        <v/>
      </c>
      <c r="J106" s="345"/>
    </row>
    <row r="107" spans="1:10" s="9" customFormat="1" ht="46.95" customHeight="1" thickTop="1" x14ac:dyDescent="0.25">
      <c r="A107" s="160" t="s">
        <v>332</v>
      </c>
      <c r="B107" s="161">
        <f>SUM(B105:B106)</f>
        <v>0</v>
      </c>
      <c r="C107" s="38" t="str">
        <f t="shared" si="16"/>
        <v/>
      </c>
      <c r="D107" s="161">
        <f>SUM(D105:D106)</f>
        <v>0</v>
      </c>
      <c r="E107" s="38" t="str">
        <f t="shared" si="17"/>
        <v/>
      </c>
      <c r="F107" s="161">
        <f>SUM(F105:F106)</f>
        <v>0</v>
      </c>
      <c r="G107" s="38" t="str">
        <f t="shared" si="18"/>
        <v/>
      </c>
      <c r="H107" s="161">
        <f>SUM(H105:H106)</f>
        <v>0</v>
      </c>
      <c r="I107" s="38" t="str">
        <f t="shared" si="19"/>
        <v/>
      </c>
      <c r="J107" s="348"/>
    </row>
    <row r="108" spans="1:10" s="9" customFormat="1" ht="46.95" customHeight="1" x14ac:dyDescent="0.25">
      <c r="A108" s="156" t="s">
        <v>200</v>
      </c>
      <c r="B108" s="157">
        <f>B94</f>
        <v>0</v>
      </c>
      <c r="C108" s="50" t="str">
        <f t="shared" si="16"/>
        <v/>
      </c>
      <c r="D108" s="157">
        <f>D94</f>
        <v>0</v>
      </c>
      <c r="E108" s="50" t="str">
        <f t="shared" si="17"/>
        <v/>
      </c>
      <c r="F108" s="157">
        <f>F94</f>
        <v>0</v>
      </c>
      <c r="G108" s="50" t="str">
        <f t="shared" si="18"/>
        <v/>
      </c>
      <c r="H108" s="157">
        <f>H94</f>
        <v>0</v>
      </c>
      <c r="I108" s="50" t="str">
        <f t="shared" si="19"/>
        <v/>
      </c>
      <c r="J108" s="348"/>
    </row>
    <row r="109" spans="1:10" s="9" customFormat="1" ht="46.95" customHeight="1" thickBot="1" x14ac:dyDescent="0.3">
      <c r="A109" s="162" t="s">
        <v>201</v>
      </c>
      <c r="B109" s="159">
        <f>B103</f>
        <v>0</v>
      </c>
      <c r="C109" s="70" t="str">
        <f t="shared" si="16"/>
        <v/>
      </c>
      <c r="D109" s="159">
        <f>D103</f>
        <v>0</v>
      </c>
      <c r="E109" s="70" t="str">
        <f t="shared" si="17"/>
        <v/>
      </c>
      <c r="F109" s="159">
        <f>F103</f>
        <v>0</v>
      </c>
      <c r="G109" s="50" t="str">
        <f t="shared" si="18"/>
        <v/>
      </c>
      <c r="H109" s="159">
        <f>H103</f>
        <v>0</v>
      </c>
      <c r="I109" s="70" t="str">
        <f t="shared" si="19"/>
        <v/>
      </c>
      <c r="J109" s="348"/>
    </row>
    <row r="110" spans="1:10" s="9" customFormat="1" ht="46.95" customHeight="1" thickTop="1" x14ac:dyDescent="0.25">
      <c r="A110" s="160" t="s">
        <v>202</v>
      </c>
      <c r="B110" s="163">
        <f>B107+B108+B109</f>
        <v>0</v>
      </c>
      <c r="C110" s="47" t="str">
        <f t="shared" si="16"/>
        <v/>
      </c>
      <c r="D110" s="163">
        <f>D107+D108+D109</f>
        <v>0</v>
      </c>
      <c r="E110" s="47" t="str">
        <f t="shared" si="17"/>
        <v/>
      </c>
      <c r="F110" s="163">
        <f>F107+F108+F109</f>
        <v>0</v>
      </c>
      <c r="G110" s="232" t="str">
        <f t="shared" si="18"/>
        <v/>
      </c>
      <c r="H110" s="163">
        <f>H107+H108+H109</f>
        <v>0</v>
      </c>
      <c r="I110" s="232" t="str">
        <f t="shared" si="19"/>
        <v/>
      </c>
      <c r="J110" s="348"/>
    </row>
    <row r="111" spans="1:10" s="14" customFormat="1" ht="79.2" customHeight="1" x14ac:dyDescent="0.4">
      <c r="A111" s="165" t="s">
        <v>130</v>
      </c>
      <c r="B111" s="121"/>
      <c r="C111" s="166"/>
      <c r="D111" s="121"/>
      <c r="E111" s="166"/>
      <c r="F111" s="121"/>
      <c r="G111" s="166"/>
      <c r="H111" s="121"/>
      <c r="I111" s="166"/>
      <c r="J111" s="346"/>
    </row>
    <row r="112" spans="1:10" s="9" customFormat="1" ht="42" customHeight="1" x14ac:dyDescent="0.3">
      <c r="A112" s="167" t="s">
        <v>101</v>
      </c>
      <c r="B112" s="80"/>
      <c r="C112" s="81"/>
      <c r="D112" s="80"/>
      <c r="E112" s="81"/>
      <c r="F112" s="80"/>
      <c r="G112" s="81"/>
      <c r="H112" s="80"/>
      <c r="I112" s="81"/>
      <c r="J112" s="348"/>
    </row>
    <row r="113" spans="1:10" s="9" customFormat="1" ht="38.4" customHeight="1" x14ac:dyDescent="0.25">
      <c r="A113" s="17" t="s">
        <v>432</v>
      </c>
      <c r="B113" s="112" t="s">
        <v>41</v>
      </c>
      <c r="C113" s="81"/>
      <c r="D113" s="112" t="s">
        <v>41</v>
      </c>
      <c r="E113" s="81"/>
      <c r="F113" s="112" t="s">
        <v>41</v>
      </c>
      <c r="G113" s="81"/>
      <c r="H113" s="112" t="s">
        <v>41</v>
      </c>
      <c r="I113" s="81"/>
      <c r="J113" s="348"/>
    </row>
    <row r="114" spans="1:10" s="11" customFormat="1" ht="32.4" customHeight="1" x14ac:dyDescent="0.25">
      <c r="A114" s="168" t="s">
        <v>24</v>
      </c>
      <c r="B114" s="49"/>
      <c r="C114" s="81"/>
      <c r="D114" s="49"/>
      <c r="E114" s="81"/>
      <c r="F114" s="49"/>
      <c r="G114" s="81"/>
      <c r="H114" s="49"/>
      <c r="I114" s="81"/>
      <c r="J114" s="351"/>
    </row>
    <row r="115" spans="1:10" s="16" customFormat="1" ht="32.4" customHeight="1" x14ac:dyDescent="0.25">
      <c r="A115" s="168" t="s">
        <v>203</v>
      </c>
      <c r="B115" s="49"/>
      <c r="C115" s="81"/>
      <c r="D115" s="49"/>
      <c r="E115" s="81"/>
      <c r="F115" s="49"/>
      <c r="G115" s="81"/>
      <c r="H115" s="49"/>
      <c r="I115" s="81"/>
      <c r="J115" s="345"/>
    </row>
    <row r="116" spans="1:10" s="6" customFormat="1" ht="31.95" customHeight="1" x14ac:dyDescent="0.25">
      <c r="A116" s="168" t="s">
        <v>91</v>
      </c>
      <c r="B116" s="49"/>
      <c r="C116" s="81"/>
      <c r="D116" s="49"/>
      <c r="E116" s="81"/>
      <c r="F116" s="49"/>
      <c r="G116" s="81"/>
      <c r="H116" s="49"/>
      <c r="I116" s="81"/>
      <c r="J116" s="345"/>
    </row>
    <row r="117" spans="1:10" s="9" customFormat="1" ht="31.95" customHeight="1" x14ac:dyDescent="0.25">
      <c r="A117" s="18" t="s">
        <v>92</v>
      </c>
      <c r="B117" s="49"/>
      <c r="C117" s="81"/>
      <c r="D117" s="49"/>
      <c r="E117" s="81"/>
      <c r="F117" s="49"/>
      <c r="G117" s="81"/>
      <c r="H117" s="49"/>
      <c r="I117" s="81"/>
      <c r="J117" s="348"/>
    </row>
    <row r="118" spans="1:10" s="9" customFormat="1" ht="30" customHeight="1" x14ac:dyDescent="0.25">
      <c r="A118" s="261" t="s">
        <v>185</v>
      </c>
      <c r="B118" s="49"/>
      <c r="C118" s="81"/>
      <c r="D118" s="49"/>
      <c r="E118" s="81"/>
      <c r="F118" s="49"/>
      <c r="G118" s="81"/>
      <c r="H118" s="49"/>
      <c r="I118" s="81"/>
      <c r="J118" s="348"/>
    </row>
    <row r="119" spans="1:10" s="9" customFormat="1" ht="33" customHeight="1" thickBot="1" x14ac:dyDescent="0.3">
      <c r="A119" s="262" t="s">
        <v>97</v>
      </c>
      <c r="B119" s="84"/>
      <c r="C119" s="81"/>
      <c r="D119" s="84"/>
      <c r="E119" s="81"/>
      <c r="F119" s="84"/>
      <c r="G119" s="81"/>
      <c r="H119" s="84"/>
      <c r="I119" s="81"/>
      <c r="J119" s="348"/>
    </row>
    <row r="120" spans="1:10" s="16" customFormat="1" ht="31.95" customHeight="1" thickTop="1" x14ac:dyDescent="0.25">
      <c r="A120" s="170" t="s">
        <v>36</v>
      </c>
      <c r="B120" s="85">
        <f>SUM(B114:B119)</f>
        <v>0</v>
      </c>
      <c r="C120" s="81"/>
      <c r="D120" s="85">
        <f>SUM(D114:D119)</f>
        <v>0</v>
      </c>
      <c r="E120" s="81"/>
      <c r="F120" s="85">
        <f>SUM(F114:F119)</f>
        <v>0</v>
      </c>
      <c r="G120" s="81"/>
      <c r="H120" s="85">
        <f>SUM(H114:H119)</f>
        <v>0</v>
      </c>
      <c r="I120" s="81"/>
      <c r="J120" s="345"/>
    </row>
    <row r="121" spans="1:10" s="6" customFormat="1" ht="31.95" customHeight="1" x14ac:dyDescent="0.25">
      <c r="A121" s="264" t="s">
        <v>37</v>
      </c>
      <c r="B121" s="49">
        <f>'Jälkilaskelma 2020'!B122</f>
        <v>0</v>
      </c>
      <c r="C121" s="81"/>
      <c r="D121" s="49">
        <f>'Jälkilaskelma 2020'!D122</f>
        <v>0</v>
      </c>
      <c r="E121" s="81"/>
      <c r="F121" s="49">
        <f>'Jälkilaskelma 2020'!F122</f>
        <v>0</v>
      </c>
      <c r="G121" s="81"/>
      <c r="H121" s="49">
        <f>'Jälkilaskelma 2020'!H122</f>
        <v>0</v>
      </c>
      <c r="I121" s="81"/>
      <c r="J121" s="345"/>
    </row>
    <row r="122" spans="1:10" s="9" customFormat="1" ht="31.95" customHeight="1" x14ac:dyDescent="0.25">
      <c r="A122" s="263" t="s">
        <v>39</v>
      </c>
      <c r="B122" s="85">
        <f>SUM(B120:B121)</f>
        <v>0</v>
      </c>
      <c r="C122" s="81"/>
      <c r="D122" s="85">
        <f>SUM(D120:D121)</f>
        <v>0</v>
      </c>
      <c r="E122" s="81"/>
      <c r="F122" s="85">
        <f>SUM(F120:F121)</f>
        <v>0</v>
      </c>
      <c r="G122" s="81"/>
      <c r="H122" s="85">
        <f>SUM(H120:H121)</f>
        <v>0</v>
      </c>
      <c r="I122" s="81"/>
      <c r="J122" s="348"/>
    </row>
    <row r="123" spans="1:10" s="9" customFormat="1" ht="52.95" customHeight="1" x14ac:dyDescent="0.3">
      <c r="A123" s="167" t="s">
        <v>222</v>
      </c>
      <c r="B123" s="80"/>
      <c r="C123" s="81"/>
      <c r="D123" s="80"/>
      <c r="E123" s="81"/>
      <c r="F123" s="80"/>
      <c r="G123" s="81"/>
      <c r="H123" s="80"/>
      <c r="I123" s="81"/>
      <c r="J123" s="348"/>
    </row>
    <row r="124" spans="1:10" s="16" customFormat="1" ht="31.95" customHeight="1" x14ac:dyDescent="0.25">
      <c r="A124" s="168" t="s">
        <v>20</v>
      </c>
      <c r="B124" s="49"/>
      <c r="C124" s="81"/>
      <c r="D124" s="49"/>
      <c r="E124" s="81"/>
      <c r="F124" s="49"/>
      <c r="G124" s="81"/>
      <c r="H124" s="49"/>
      <c r="I124" s="81"/>
      <c r="J124" s="345"/>
    </row>
    <row r="125" spans="1:10" s="6" customFormat="1" ht="32.4" customHeight="1" x14ac:dyDescent="0.25">
      <c r="A125" s="168" t="s">
        <v>96</v>
      </c>
      <c r="B125" s="49"/>
      <c r="C125" s="81"/>
      <c r="D125" s="49"/>
      <c r="E125" s="81"/>
      <c r="F125" s="49"/>
      <c r="G125" s="81"/>
      <c r="H125" s="49"/>
      <c r="I125" s="81"/>
      <c r="J125" s="345"/>
    </row>
    <row r="126" spans="1:10" s="9" customFormat="1" ht="32.4" customHeight="1" x14ac:dyDescent="0.25">
      <c r="A126" s="168" t="s">
        <v>93</v>
      </c>
      <c r="B126" s="49"/>
      <c r="C126" s="81"/>
      <c r="D126" s="49"/>
      <c r="E126" s="81"/>
      <c r="F126" s="49"/>
      <c r="G126" s="81"/>
      <c r="H126" s="49"/>
      <c r="I126" s="81"/>
      <c r="J126" s="348"/>
    </row>
    <row r="127" spans="1:10" s="9" customFormat="1" ht="35.4" customHeight="1" x14ac:dyDescent="0.25">
      <c r="A127" s="18" t="s">
        <v>204</v>
      </c>
      <c r="B127" s="49"/>
      <c r="C127" s="81"/>
      <c r="D127" s="46"/>
      <c r="E127" s="81"/>
      <c r="F127" s="46"/>
      <c r="G127" s="81"/>
      <c r="H127" s="46"/>
      <c r="I127" s="81"/>
      <c r="J127" s="348"/>
    </row>
    <row r="128" spans="1:10" s="9" customFormat="1" ht="35.4" customHeight="1" x14ac:dyDescent="0.25">
      <c r="A128" s="261" t="s">
        <v>185</v>
      </c>
      <c r="B128" s="49"/>
      <c r="C128" s="81"/>
      <c r="D128" s="46"/>
      <c r="E128" s="81"/>
      <c r="F128" s="46"/>
      <c r="G128" s="81"/>
      <c r="H128" s="46"/>
      <c r="I128" s="81"/>
      <c r="J128" s="348"/>
    </row>
    <row r="129" spans="1:10" ht="37.200000000000003" customHeight="1" thickBot="1" x14ac:dyDescent="0.3">
      <c r="A129" s="284" t="s">
        <v>97</v>
      </c>
      <c r="B129" s="84"/>
      <c r="C129" s="81"/>
      <c r="D129" s="84"/>
      <c r="E129" s="81"/>
      <c r="F129" s="84"/>
      <c r="G129" s="81"/>
      <c r="H129" s="84"/>
      <c r="I129" s="81"/>
    </row>
    <row r="130" spans="1:10" s="9" customFormat="1" ht="29.4" customHeight="1" thickTop="1" x14ac:dyDescent="0.25">
      <c r="A130" s="285" t="s">
        <v>38</v>
      </c>
      <c r="B130" s="85">
        <f>SUM(B124:B129)</f>
        <v>0</v>
      </c>
      <c r="C130" s="81"/>
      <c r="D130" s="85">
        <f>SUM(D124:D129)</f>
        <v>0</v>
      </c>
      <c r="E130" s="81"/>
      <c r="F130" s="85">
        <f>SUM(F124:F129)</f>
        <v>0</v>
      </c>
      <c r="G130" s="81"/>
      <c r="H130" s="85">
        <f>SUM(H124:H129)</f>
        <v>0</v>
      </c>
      <c r="I130" s="81"/>
      <c r="J130" s="348"/>
    </row>
    <row r="131" spans="1:10" s="9" customFormat="1" ht="29.4" customHeight="1" x14ac:dyDescent="0.25">
      <c r="A131" s="286" t="s">
        <v>37</v>
      </c>
      <c r="B131" s="49">
        <f>'Jälkilaskelma 2020'!B132</f>
        <v>0</v>
      </c>
      <c r="C131" s="81"/>
      <c r="D131" s="49">
        <f>'Jälkilaskelma 2020'!D132</f>
        <v>0</v>
      </c>
      <c r="E131" s="81"/>
      <c r="F131" s="49">
        <f>'Jälkilaskelma 2020'!F132</f>
        <v>0</v>
      </c>
      <c r="G131" s="81"/>
      <c r="H131" s="49">
        <f>'Jälkilaskelma 2020'!H132</f>
        <v>0</v>
      </c>
      <c r="I131" s="81"/>
      <c r="J131" s="348"/>
    </row>
    <row r="132" spans="1:10" ht="29.4" customHeight="1" x14ac:dyDescent="0.25">
      <c r="A132" s="286" t="s">
        <v>40</v>
      </c>
      <c r="B132" s="85">
        <f>SUM(B130:B131)</f>
        <v>0</v>
      </c>
      <c r="C132" s="81"/>
      <c r="D132" s="85">
        <f>SUM(D130:D131)</f>
        <v>0</v>
      </c>
      <c r="E132" s="81"/>
      <c r="F132" s="85">
        <f>SUM(F130:F131)</f>
        <v>0</v>
      </c>
      <c r="G132" s="81"/>
      <c r="H132" s="85">
        <f>SUM(H130:H131)</f>
        <v>0</v>
      </c>
      <c r="I132" s="81"/>
    </row>
    <row r="133" spans="1:10" s="9" customFormat="1" ht="82.95" customHeight="1" x14ac:dyDescent="0.25">
      <c r="A133" s="111" t="s">
        <v>221</v>
      </c>
      <c r="B133" s="86"/>
      <c r="C133" s="87"/>
      <c r="D133" s="86"/>
      <c r="E133" s="87"/>
      <c r="F133" s="86"/>
      <c r="G133" s="87"/>
      <c r="H133" s="86"/>
      <c r="I133" s="87"/>
      <c r="J133" s="348"/>
    </row>
    <row r="134" spans="1:10" s="9" customFormat="1" ht="38.4" customHeight="1" x14ac:dyDescent="0.25">
      <c r="A134" s="113" t="s">
        <v>94</v>
      </c>
      <c r="B134" s="49"/>
      <c r="C134" s="87"/>
      <c r="D134" s="49"/>
      <c r="E134" s="87"/>
      <c r="F134" s="49"/>
      <c r="G134" s="87"/>
      <c r="H134" s="49"/>
      <c r="I134" s="87"/>
      <c r="J134" s="348"/>
    </row>
    <row r="135" spans="1:10" s="9" customFormat="1" ht="31.2" customHeight="1" thickBot="1" x14ac:dyDescent="0.3">
      <c r="A135" s="267" t="s">
        <v>95</v>
      </c>
      <c r="B135" s="268"/>
      <c r="C135" s="169"/>
      <c r="D135" s="268"/>
      <c r="E135" s="169"/>
      <c r="F135" s="268"/>
      <c r="G135" s="169"/>
      <c r="H135" s="268"/>
      <c r="I135" s="169"/>
      <c r="J135" s="348"/>
    </row>
    <row r="136" spans="1:10" s="9" customFormat="1" ht="31.2" customHeight="1" thickTop="1" x14ac:dyDescent="0.25">
      <c r="A136" s="170" t="s">
        <v>42</v>
      </c>
      <c r="B136" s="171">
        <f>SUM(B134:B135)</f>
        <v>0</v>
      </c>
      <c r="C136" s="169"/>
      <c r="D136" s="171">
        <f>SUM(D134:D135)</f>
        <v>0</v>
      </c>
      <c r="E136" s="169"/>
      <c r="F136" s="171">
        <f>SUM(F134:F135)</f>
        <v>0</v>
      </c>
      <c r="G136" s="169"/>
      <c r="H136" s="171">
        <f>SUM(H134:H135)</f>
        <v>0</v>
      </c>
      <c r="I136" s="169"/>
      <c r="J136" s="348"/>
    </row>
    <row r="137" spans="1:10" s="9" customFormat="1" ht="31.2" customHeight="1" x14ac:dyDescent="0.25">
      <c r="A137" s="269" t="s">
        <v>37</v>
      </c>
      <c r="B137" s="10">
        <f>'Jälkilaskelma 2020'!B138</f>
        <v>0</v>
      </c>
      <c r="C137" s="169"/>
      <c r="D137" s="10">
        <f>'Jälkilaskelma 2020'!D138</f>
        <v>0</v>
      </c>
      <c r="E137" s="169"/>
      <c r="F137" s="10">
        <f>'Jälkilaskelma 2020'!F138</f>
        <v>0</v>
      </c>
      <c r="G137" s="169"/>
      <c r="H137" s="10">
        <f>'Jälkilaskelma 2020'!H138</f>
        <v>0</v>
      </c>
      <c r="I137" s="169"/>
      <c r="J137" s="348"/>
    </row>
    <row r="138" spans="1:10" s="9" customFormat="1" ht="31.2" customHeight="1" x14ac:dyDescent="0.25">
      <c r="A138" s="263" t="s">
        <v>43</v>
      </c>
      <c r="B138" s="171">
        <f>SUM(B136:B137)</f>
        <v>0</v>
      </c>
      <c r="C138" s="169"/>
      <c r="D138" s="171">
        <f>SUM(D136:D137)</f>
        <v>0</v>
      </c>
      <c r="E138" s="169"/>
      <c r="F138" s="171">
        <f>SUM(F136:F137)</f>
        <v>0</v>
      </c>
      <c r="G138" s="169"/>
      <c r="H138" s="171">
        <f>SUM(H136:H137)</f>
        <v>0</v>
      </c>
      <c r="I138" s="169"/>
      <c r="J138" s="348"/>
    </row>
    <row r="139" spans="1:10" s="14" customFormat="1" ht="58.2" customHeight="1" x14ac:dyDescent="0.3">
      <c r="A139" s="183" t="s">
        <v>205</v>
      </c>
      <c r="B139" s="114"/>
      <c r="C139" s="115"/>
      <c r="D139" s="114"/>
      <c r="E139" s="115"/>
      <c r="F139" s="114"/>
      <c r="G139" s="115"/>
      <c r="H139" s="114"/>
      <c r="I139" s="115"/>
      <c r="J139" s="346"/>
    </row>
    <row r="140" spans="1:10" s="14" customFormat="1" ht="43.2" customHeight="1" x14ac:dyDescent="0.25">
      <c r="A140" s="172" t="s">
        <v>198</v>
      </c>
      <c r="B140" s="40">
        <f>B105</f>
        <v>0</v>
      </c>
      <c r="C140" s="117"/>
      <c r="D140" s="40">
        <f>D105</f>
        <v>0</v>
      </c>
      <c r="E140" s="117"/>
      <c r="F140" s="40">
        <f>F105</f>
        <v>0</v>
      </c>
      <c r="G140" s="117"/>
      <c r="H140" s="40">
        <f>H105</f>
        <v>0</v>
      </c>
      <c r="I140" s="117"/>
      <c r="J140" s="346"/>
    </row>
    <row r="141" spans="1:10" s="14" customFormat="1" ht="32.4" customHeight="1" x14ac:dyDescent="0.25">
      <c r="A141" s="172" t="s">
        <v>199</v>
      </c>
      <c r="B141" s="40">
        <f>B106</f>
        <v>0</v>
      </c>
      <c r="C141" s="117"/>
      <c r="D141" s="40">
        <f>D106</f>
        <v>0</v>
      </c>
      <c r="E141" s="117"/>
      <c r="F141" s="40">
        <f>F106</f>
        <v>0</v>
      </c>
      <c r="G141" s="117"/>
      <c r="H141" s="40">
        <f>H106</f>
        <v>0</v>
      </c>
      <c r="I141" s="117"/>
      <c r="J141" s="346"/>
    </row>
    <row r="142" spans="1:10" s="14" customFormat="1" ht="38.4" customHeight="1" x14ac:dyDescent="0.25">
      <c r="A142" s="173" t="s">
        <v>206</v>
      </c>
      <c r="B142" s="40">
        <f>B108</f>
        <v>0</v>
      </c>
      <c r="C142" s="117"/>
      <c r="D142" s="40">
        <f>D108</f>
        <v>0</v>
      </c>
      <c r="E142" s="117"/>
      <c r="F142" s="40">
        <f>F108</f>
        <v>0</v>
      </c>
      <c r="G142" s="117"/>
      <c r="H142" s="40">
        <f>H108</f>
        <v>0</v>
      </c>
      <c r="I142" s="117"/>
      <c r="J142" s="346"/>
    </row>
    <row r="143" spans="1:10" s="7" customFormat="1" ht="40.200000000000003" customHeight="1" x14ac:dyDescent="0.25">
      <c r="A143" s="173" t="s">
        <v>207</v>
      </c>
      <c r="B143" s="40">
        <f>B109</f>
        <v>0</v>
      </c>
      <c r="C143" s="117"/>
      <c r="D143" s="40">
        <f>D109</f>
        <v>0</v>
      </c>
      <c r="E143" s="117"/>
      <c r="F143" s="40">
        <f>F109</f>
        <v>0</v>
      </c>
      <c r="G143" s="117"/>
      <c r="H143" s="40">
        <f>H109</f>
        <v>0</v>
      </c>
      <c r="I143" s="117"/>
      <c r="J143" s="346"/>
    </row>
    <row r="144" spans="1:10" s="14" customFormat="1" ht="31.2" customHeight="1" x14ac:dyDescent="0.25">
      <c r="A144" s="173" t="s">
        <v>39</v>
      </c>
      <c r="B144" s="40">
        <f>B122</f>
        <v>0</v>
      </c>
      <c r="C144" s="117"/>
      <c r="D144" s="40">
        <f>D122</f>
        <v>0</v>
      </c>
      <c r="E144" s="117"/>
      <c r="F144" s="40">
        <f>F122</f>
        <v>0</v>
      </c>
      <c r="G144" s="117"/>
      <c r="H144" s="40">
        <f>H122</f>
        <v>0</v>
      </c>
      <c r="I144" s="117"/>
      <c r="J144" s="346"/>
    </row>
    <row r="145" spans="1:10" s="14" customFormat="1" ht="31.2" customHeight="1" x14ac:dyDescent="0.25">
      <c r="A145" s="173" t="s">
        <v>40</v>
      </c>
      <c r="B145" s="40">
        <f>B132</f>
        <v>0</v>
      </c>
      <c r="C145" s="117"/>
      <c r="D145" s="40">
        <f>D132</f>
        <v>0</v>
      </c>
      <c r="E145" s="117"/>
      <c r="F145" s="40">
        <f>F132</f>
        <v>0</v>
      </c>
      <c r="G145" s="117"/>
      <c r="H145" s="40">
        <f>H132</f>
        <v>0</v>
      </c>
      <c r="I145" s="117"/>
      <c r="J145" s="346"/>
    </row>
    <row r="146" spans="1:10" s="14" customFormat="1" ht="34.200000000000003" customHeight="1" thickBot="1" x14ac:dyDescent="0.3">
      <c r="A146" s="162" t="s">
        <v>208</v>
      </c>
      <c r="B146" s="70">
        <f>B138</f>
        <v>0</v>
      </c>
      <c r="C146" s="117"/>
      <c r="D146" s="70">
        <f>D138</f>
        <v>0</v>
      </c>
      <c r="E146" s="117"/>
      <c r="F146" s="70">
        <f>F138</f>
        <v>0</v>
      </c>
      <c r="G146" s="117"/>
      <c r="H146" s="70">
        <f>H138</f>
        <v>0</v>
      </c>
      <c r="I146" s="117"/>
      <c r="J146" s="346"/>
    </row>
    <row r="147" spans="1:10" s="14" customFormat="1" ht="32.4" customHeight="1" thickTop="1" x14ac:dyDescent="0.25">
      <c r="A147" s="369" t="s">
        <v>371</v>
      </c>
      <c r="B147" s="174">
        <f>SUM(B140:B146)</f>
        <v>0</v>
      </c>
      <c r="C147" s="118"/>
      <c r="D147" s="174">
        <f>SUM(D140:D146)</f>
        <v>0</v>
      </c>
      <c r="E147" s="118"/>
      <c r="F147" s="174">
        <f>SUM(F140:F146)</f>
        <v>0</v>
      </c>
      <c r="G147" s="118"/>
      <c r="H147" s="174">
        <f>SUM(H140:H146)</f>
        <v>0</v>
      </c>
      <c r="I147" s="118"/>
      <c r="J147" s="346"/>
    </row>
    <row r="148" spans="1:10" s="14" customFormat="1" ht="58.2" customHeight="1" x14ac:dyDescent="0.3">
      <c r="A148" s="370" t="s">
        <v>370</v>
      </c>
      <c r="B148"/>
      <c r="C148" s="118"/>
      <c r="D148" s="222"/>
      <c r="E148" s="118"/>
      <c r="F148" s="116"/>
      <c r="J148" s="346"/>
    </row>
    <row r="149" spans="1:10" s="14" customFormat="1" ht="25.2" customHeight="1" x14ac:dyDescent="0.25">
      <c r="A149" s="156" t="s">
        <v>209</v>
      </c>
      <c r="B149" s="219"/>
      <c r="C149" s="117"/>
      <c r="D149" s="119"/>
      <c r="E149" s="120"/>
      <c r="F149" s="116"/>
      <c r="J149" s="346"/>
    </row>
    <row r="150" spans="1:10" s="14" customFormat="1" ht="25.2" customHeight="1" x14ac:dyDescent="0.25">
      <c r="A150" s="217" t="s">
        <v>270</v>
      </c>
      <c r="B150" s="219"/>
      <c r="C150" s="117"/>
      <c r="D150" s="119"/>
      <c r="E150" s="120"/>
      <c r="F150" s="116"/>
      <c r="J150" s="346"/>
    </row>
    <row r="151" spans="1:10" s="14" customFormat="1" ht="25.2" customHeight="1" x14ac:dyDescent="0.25">
      <c r="A151" s="218" t="s">
        <v>271</v>
      </c>
      <c r="B151" s="219"/>
      <c r="C151" s="117"/>
      <c r="D151" s="119"/>
      <c r="E151" s="120"/>
      <c r="F151" s="116"/>
      <c r="J151" s="346"/>
    </row>
    <row r="152" spans="1:10" s="14" customFormat="1" ht="40.200000000000003" customHeight="1" thickBot="1" x14ac:dyDescent="0.35">
      <c r="A152" s="179" t="s">
        <v>210</v>
      </c>
      <c r="B152" s="220">
        <f>B149-(SUM(B150:B151))</f>
        <v>0</v>
      </c>
      <c r="C152" s="120"/>
      <c r="D152" s="121"/>
      <c r="E152" s="120"/>
      <c r="F152" s="116"/>
      <c r="G152"/>
      <c r="J152" s="353"/>
    </row>
    <row r="153" spans="1:10" s="7" customFormat="1" ht="56.4" customHeight="1" thickTop="1" thickBot="1" x14ac:dyDescent="0.3">
      <c r="A153" s="122" t="s">
        <v>211</v>
      </c>
      <c r="B153" s="178">
        <f>ROUNDDOWN(B147-B152,2)</f>
        <v>0</v>
      </c>
      <c r="C153" s="123" t="str">
        <f>IF((B153)=0,"",IF((B153)&lt;&gt;0,"Kokonaisjäämän ja taseen rahoitusaseman lukujen on täsmättävä toisiinsa. Jos luvut eivät täsmää, on jälkilaskelman luvut tarkistettava. Huom! Tarkistuslaskelmat auttavat tarkistamisessa."))</f>
        <v/>
      </c>
      <c r="D153" s="121"/>
      <c r="E153" s="120"/>
      <c r="F153" s="2"/>
      <c r="J153" s="346"/>
    </row>
    <row r="154" spans="1:10" s="14" customFormat="1" ht="25.2" customHeight="1" thickTop="1" x14ac:dyDescent="0.25">
      <c r="A154" s="156" t="s">
        <v>212</v>
      </c>
      <c r="B154" s="219">
        <f>'Jälkilaskelma 2020'!B149</f>
        <v>0</v>
      </c>
      <c r="C154" s="124"/>
      <c r="D154" s="119"/>
      <c r="E154" s="120"/>
      <c r="F154" s="116"/>
      <c r="J154" s="346"/>
    </row>
    <row r="155" spans="1:10" s="14" customFormat="1" ht="25.2" customHeight="1" x14ac:dyDescent="0.25">
      <c r="A155" s="156" t="s">
        <v>213</v>
      </c>
      <c r="B155" s="219">
        <f>'Jälkilaskelma 2020'!B150</f>
        <v>0</v>
      </c>
      <c r="C155" s="114"/>
      <c r="D155" s="119"/>
      <c r="E155" s="120"/>
      <c r="F155" s="116"/>
      <c r="J155" s="346"/>
    </row>
    <row r="156" spans="1:10" s="14" customFormat="1" ht="25.2" customHeight="1" thickBot="1" x14ac:dyDescent="0.3">
      <c r="A156" s="156" t="s">
        <v>214</v>
      </c>
      <c r="B156" s="219">
        <f>'Jälkilaskelma 2020'!B151</f>
        <v>0</v>
      </c>
      <c r="C156" s="114"/>
      <c r="D156" s="119"/>
      <c r="E156" s="120"/>
      <c r="F156" s="116"/>
      <c r="J156" s="346"/>
    </row>
    <row r="157" spans="1:10" s="14" customFormat="1" ht="46.2" customHeight="1" thickTop="1" x14ac:dyDescent="0.3">
      <c r="A157" s="180" t="s">
        <v>215</v>
      </c>
      <c r="B157" s="221">
        <f>B154-(SUM(B155:B156))</f>
        <v>0</v>
      </c>
      <c r="C157" s="175"/>
      <c r="D157" s="176"/>
      <c r="E157" s="177"/>
      <c r="F157" s="116"/>
      <c r="J157" s="353"/>
    </row>
    <row r="158" spans="1:10" s="128" customFormat="1" ht="61.95" customHeight="1" x14ac:dyDescent="0.3">
      <c r="A158" s="223" t="s">
        <v>223</v>
      </c>
      <c r="B158" s="120"/>
      <c r="C158" s="125"/>
      <c r="D158" s="119"/>
      <c r="E158" s="126"/>
      <c r="F158" s="127"/>
      <c r="J158" s="354"/>
    </row>
    <row r="159" spans="1:10" s="128" customFormat="1" ht="36" customHeight="1" x14ac:dyDescent="0.25">
      <c r="A159" s="184" t="s">
        <v>224</v>
      </c>
      <c r="B159" s="181"/>
      <c r="C159" s="119"/>
      <c r="D159" s="355"/>
      <c r="E159" s="126"/>
      <c r="F159" s="355"/>
      <c r="H159" s="355"/>
      <c r="J159" s="354"/>
    </row>
    <row r="160" spans="1:10" ht="25.2" customHeight="1" x14ac:dyDescent="0.25">
      <c r="A160" s="213" t="s">
        <v>225</v>
      </c>
      <c r="B160" s="89"/>
      <c r="C160" s="88"/>
      <c r="D160" s="356"/>
      <c r="F160" s="356"/>
      <c r="H160" s="356"/>
    </row>
    <row r="161" spans="1:10" ht="25.2" customHeight="1" x14ac:dyDescent="0.25">
      <c r="A161" s="206" t="s">
        <v>226</v>
      </c>
      <c r="B161" s="89"/>
      <c r="C161" s="88"/>
      <c r="D161" s="356"/>
      <c r="F161" s="356"/>
      <c r="H161" s="356"/>
    </row>
    <row r="162" spans="1:10" ht="25.2" customHeight="1" x14ac:dyDescent="0.25">
      <c r="A162" s="213" t="s">
        <v>227</v>
      </c>
      <c r="B162" s="89"/>
      <c r="C162" s="88"/>
      <c r="D162" s="356"/>
      <c r="F162" s="356"/>
      <c r="H162" s="356"/>
    </row>
    <row r="163" spans="1:10" ht="25.2" customHeight="1" x14ac:dyDescent="0.25">
      <c r="A163" s="213" t="s">
        <v>228</v>
      </c>
      <c r="B163" s="89"/>
      <c r="C163" s="88"/>
      <c r="D163" s="356"/>
      <c r="F163" s="356"/>
      <c r="H163" s="356"/>
    </row>
    <row r="164" spans="1:10" ht="25.2" customHeight="1" x14ac:dyDescent="0.25">
      <c r="A164" s="215" t="s">
        <v>369</v>
      </c>
      <c r="B164" s="90"/>
      <c r="C164" s="88"/>
      <c r="D164" s="140"/>
      <c r="F164" s="140"/>
      <c r="H164" s="140"/>
    </row>
    <row r="165" spans="1:10" ht="25.2" customHeight="1" x14ac:dyDescent="0.25">
      <c r="A165" s="216" t="s">
        <v>229</v>
      </c>
      <c r="B165" s="91">
        <f>SUM(B160:B164)</f>
        <v>0</v>
      </c>
      <c r="C165" s="88"/>
      <c r="D165" s="357">
        <f>SUM(D160:D164)</f>
        <v>0</v>
      </c>
      <c r="F165" s="357">
        <f>SUM(F160:F164)</f>
        <v>0</v>
      </c>
      <c r="H165" s="357">
        <f>SUM(H160:H164)</f>
        <v>0</v>
      </c>
    </row>
    <row r="166" spans="1:10" ht="25.2" customHeight="1" x14ac:dyDescent="0.25">
      <c r="A166" s="206" t="s">
        <v>230</v>
      </c>
      <c r="B166" s="92">
        <f>B18+B19+B20+B21+B66+B82+B114+B124+B48</f>
        <v>0</v>
      </c>
      <c r="C166" s="88"/>
      <c r="D166" s="358">
        <f>D18+D19+D20+D21+D66+D82+D114+D124+D48</f>
        <v>0</v>
      </c>
      <c r="F166" s="358">
        <f>F18+F19+F20+F21+F66+F82+F114+F124+F48</f>
        <v>0</v>
      </c>
      <c r="H166" s="358">
        <f>H18+H19+H20+H21+H66+H82+H114+H124+H48</f>
        <v>0</v>
      </c>
    </row>
    <row r="167" spans="1:10" s="430" customFormat="1" ht="25.2" customHeight="1" x14ac:dyDescent="0.25">
      <c r="A167" s="206" t="s">
        <v>231</v>
      </c>
      <c r="B167" s="93">
        <f>-(B46-B41-B43-B24+B68+B72+B74+B86+B88-B115-B125+B71+B51+B54+B55+B57-B44-B102)</f>
        <v>0</v>
      </c>
      <c r="C167" s="88"/>
      <c r="D167" s="93">
        <f>-(D46-D41-D43-D24+D68+D72+D74+D86+D88-D115-D125+D71+D51+D54+D55+D57-D44-D102)</f>
        <v>0</v>
      </c>
      <c r="E167" s="36"/>
      <c r="F167" s="93">
        <f>-(F46-F41-F43-F24+F68+F72+F74+F86+F88-F115-F125+F71+F51+F54+F55+F57-F44-F102)</f>
        <v>0</v>
      </c>
      <c r="H167" s="93">
        <f>-(H46-H41-H43-H24+H68+H72+H74+H86+H88-H115-H125+H71+H51+H54+H55+H57-H44-H102)</f>
        <v>0</v>
      </c>
      <c r="J167" s="348"/>
    </row>
    <row r="168" spans="1:10" ht="25.2" customHeight="1" x14ac:dyDescent="0.25">
      <c r="A168" s="213" t="s">
        <v>227</v>
      </c>
      <c r="B168" s="92">
        <f>B162</f>
        <v>0</v>
      </c>
      <c r="C168" s="88"/>
      <c r="D168" s="358">
        <f>D162</f>
        <v>0</v>
      </c>
      <c r="F168" s="358">
        <f>F162</f>
        <v>0</v>
      </c>
      <c r="H168" s="358">
        <f>H162</f>
        <v>0</v>
      </c>
    </row>
    <row r="169" spans="1:10" ht="25.2" customHeight="1" x14ac:dyDescent="0.25">
      <c r="A169" s="213" t="s">
        <v>228</v>
      </c>
      <c r="B169" s="92">
        <f>B163</f>
        <v>0</v>
      </c>
      <c r="C169" s="88"/>
      <c r="D169" s="358">
        <f>D163</f>
        <v>0</v>
      </c>
      <c r="F169" s="358">
        <f>F163</f>
        <v>0</v>
      </c>
      <c r="H169" s="358">
        <f>H163</f>
        <v>0</v>
      </c>
    </row>
    <row r="170" spans="1:10" ht="25.2" customHeight="1" x14ac:dyDescent="0.25">
      <c r="A170" s="215" t="s">
        <v>369</v>
      </c>
      <c r="B170" s="101">
        <f>-B44</f>
        <v>0</v>
      </c>
      <c r="C170" s="88"/>
      <c r="D170" s="359">
        <f>-D44</f>
        <v>0</v>
      </c>
      <c r="F170" s="359">
        <f>-F44</f>
        <v>0</v>
      </c>
      <c r="H170" s="359">
        <f>-H44</f>
        <v>0</v>
      </c>
    </row>
    <row r="171" spans="1:10" ht="25.2" customHeight="1" x14ac:dyDescent="0.25">
      <c r="A171" s="216" t="s">
        <v>232</v>
      </c>
      <c r="B171" s="91">
        <f>SUM(B166:B170)</f>
        <v>0</v>
      </c>
      <c r="C171" s="88"/>
      <c r="D171" s="357">
        <f>SUM(D166:D170)</f>
        <v>0</v>
      </c>
      <c r="F171" s="357">
        <f>SUM(F166:F170)</f>
        <v>0</v>
      </c>
      <c r="H171" s="357">
        <f>SUM(H166:H170)</f>
        <v>0</v>
      </c>
    </row>
    <row r="172" spans="1:10" ht="25.2" customHeight="1" x14ac:dyDescent="0.25">
      <c r="A172" s="206" t="s">
        <v>233</v>
      </c>
      <c r="B172" s="95">
        <f>ROUNDDOWN(B165-B171,2)</f>
        <v>0</v>
      </c>
      <c r="C172" s="96" t="str">
        <f>IF((B172)=0,"",IF((B172)&lt;&gt;0,"Tilikauden tuloksen ja jälkilaskelman tuloksen on täsmättävä toisiinsa. Tarkista laskelman luvut!"))</f>
        <v/>
      </c>
      <c r="D172" s="360">
        <f>ROUNDDOWN(D165-D171,2)</f>
        <v>0</v>
      </c>
      <c r="F172" s="360">
        <f>ROUNDDOWN(F165-F171,2)</f>
        <v>0</v>
      </c>
      <c r="H172" s="360">
        <f>ROUNDDOWN(H165-H171,2)</f>
        <v>0</v>
      </c>
    </row>
    <row r="173" spans="1:10" ht="25.2" customHeight="1" x14ac:dyDescent="0.25">
      <c r="A173" s="184" t="s">
        <v>234</v>
      </c>
      <c r="B173" s="181"/>
      <c r="C173" s="88"/>
      <c r="D173" s="355"/>
      <c r="F173" s="355"/>
      <c r="H173" s="355"/>
    </row>
    <row r="174" spans="1:10" ht="25.2" customHeight="1" x14ac:dyDescent="0.25">
      <c r="A174" s="213" t="s">
        <v>235</v>
      </c>
      <c r="B174" s="89"/>
      <c r="C174" s="88"/>
      <c r="D174" s="356"/>
      <c r="F174" s="356"/>
      <c r="H174" s="356"/>
    </row>
    <row r="175" spans="1:10" ht="25.2" customHeight="1" x14ac:dyDescent="0.25">
      <c r="A175" s="206" t="s">
        <v>236</v>
      </c>
      <c r="B175" s="94">
        <f>-B162</f>
        <v>0</v>
      </c>
      <c r="C175" s="88"/>
      <c r="D175" s="359">
        <f>-D162</f>
        <v>0</v>
      </c>
      <c r="F175" s="359">
        <f>-F162</f>
        <v>0</v>
      </c>
      <c r="H175" s="359">
        <f>-H162</f>
        <v>0</v>
      </c>
    </row>
    <row r="176" spans="1:10" ht="25.2" customHeight="1" x14ac:dyDescent="0.25">
      <c r="A176" s="206" t="s">
        <v>237</v>
      </c>
      <c r="B176" s="95">
        <f>SUM(B174:B175)</f>
        <v>0</v>
      </c>
      <c r="C176" s="88"/>
      <c r="D176" s="360">
        <f>SUM(D174:D175)</f>
        <v>0</v>
      </c>
      <c r="F176" s="360">
        <f>SUM(F174:F175)</f>
        <v>0</v>
      </c>
      <c r="H176" s="360">
        <f>SUM(H174:H175)</f>
        <v>0</v>
      </c>
    </row>
    <row r="177" spans="1:10" ht="25.2" customHeight="1" x14ac:dyDescent="0.25">
      <c r="A177" s="213" t="s">
        <v>238</v>
      </c>
      <c r="B177" s="97">
        <f>'Jälkilaskelma 2020'!B174</f>
        <v>0</v>
      </c>
      <c r="C177" s="88"/>
      <c r="D177" s="361">
        <f>'Jälkilaskelma 2020'!D174</f>
        <v>0</v>
      </c>
      <c r="F177" s="361">
        <f>'Jälkilaskelma 2020'!F174</f>
        <v>0</v>
      </c>
      <c r="H177" s="361">
        <f>'Jälkilaskelma 2020'!H174</f>
        <v>0</v>
      </c>
    </row>
    <row r="178" spans="1:10" ht="25.2" customHeight="1" x14ac:dyDescent="0.25">
      <c r="A178" s="214" t="s">
        <v>239</v>
      </c>
      <c r="B178" s="91">
        <f>B176-B177</f>
        <v>0</v>
      </c>
      <c r="C178" s="88"/>
      <c r="D178" s="357">
        <f>D176-D177</f>
        <v>0</v>
      </c>
      <c r="F178" s="357">
        <f>F176-F177</f>
        <v>0</v>
      </c>
      <c r="H178" s="357">
        <f>H176-H177</f>
        <v>0</v>
      </c>
    </row>
    <row r="179" spans="1:10" s="430" customFormat="1" ht="25.2" customHeight="1" x14ac:dyDescent="0.25">
      <c r="A179" s="205" t="s">
        <v>240</v>
      </c>
      <c r="B179" s="92">
        <f>-B97+B41+B87</f>
        <v>0</v>
      </c>
      <c r="C179" s="88"/>
      <c r="D179" s="92">
        <f>-D97+D41+D87</f>
        <v>0</v>
      </c>
      <c r="E179" s="36"/>
      <c r="F179" s="92">
        <f>-F97+F41+F87</f>
        <v>0</v>
      </c>
      <c r="H179" s="92">
        <f>-H97+H41+H87</f>
        <v>0</v>
      </c>
      <c r="J179" s="348"/>
    </row>
    <row r="180" spans="1:10" ht="25.2" customHeight="1" x14ac:dyDescent="0.25">
      <c r="A180" s="205" t="s">
        <v>241</v>
      </c>
      <c r="B180" s="92">
        <f>B117</f>
        <v>0</v>
      </c>
      <c r="C180" s="88"/>
      <c r="D180" s="358">
        <f>D117</f>
        <v>0</v>
      </c>
      <c r="F180" s="358">
        <f>F117</f>
        <v>0</v>
      </c>
      <c r="H180" s="358">
        <f>H117</f>
        <v>0</v>
      </c>
    </row>
    <row r="181" spans="1:10" ht="25.2" customHeight="1" x14ac:dyDescent="0.25">
      <c r="A181" s="205" t="s">
        <v>242</v>
      </c>
      <c r="B181" s="92">
        <f>B127</f>
        <v>0</v>
      </c>
      <c r="C181" s="88"/>
      <c r="D181" s="358">
        <f>D127</f>
        <v>0</v>
      </c>
      <c r="E181" s="98"/>
      <c r="F181" s="358">
        <f>F127</f>
        <v>0</v>
      </c>
      <c r="H181" s="358">
        <f>H127</f>
        <v>0</v>
      </c>
    </row>
    <row r="182" spans="1:10" ht="25.2" customHeight="1" x14ac:dyDescent="0.25">
      <c r="A182" s="206" t="s">
        <v>237</v>
      </c>
      <c r="B182" s="99">
        <f>B179-B181-B180</f>
        <v>0</v>
      </c>
      <c r="C182" s="88"/>
      <c r="D182" s="362">
        <f>D179-D181-D180</f>
        <v>0</v>
      </c>
      <c r="F182" s="362">
        <f>F179-F181-F180</f>
        <v>0</v>
      </c>
      <c r="H182" s="362">
        <f>H179-H181-H180</f>
        <v>0</v>
      </c>
    </row>
    <row r="183" spans="1:10" ht="25.2" customHeight="1" x14ac:dyDescent="0.25">
      <c r="A183" s="206" t="s">
        <v>233</v>
      </c>
      <c r="B183" s="92">
        <f>ROUNDDOWN(IF(B178&gt;0,B178-B182,-B178+B182),2)</f>
        <v>0</v>
      </c>
      <c r="C183" s="100" t="str">
        <f>IF((B183)=0,"",IF((B183)&lt;&gt;0,"Laskelman investonnit on täsmättävä kahden tilikauden välillä tapahtuneeseen muutokseen!"))</f>
        <v/>
      </c>
      <c r="D183" s="360">
        <f>ROUNDDOWN(IF(D182&gt;0,D178-D182,-D178-D182),2)</f>
        <v>0</v>
      </c>
      <c r="F183" s="360">
        <f>ROUNDDOWN(IF(F182&gt;0,F178-F182,-F178-F182),2)</f>
        <v>0</v>
      </c>
      <c r="H183" s="360">
        <f>ROUNDDOWN(IF(H182&gt;0,H178-H182,-H178-H182),2)</f>
        <v>0</v>
      </c>
    </row>
    <row r="184" spans="1:10" ht="25.2" customHeight="1" x14ac:dyDescent="0.25">
      <c r="A184" s="185" t="s">
        <v>243</v>
      </c>
      <c r="B184" s="186"/>
      <c r="C184" s="88"/>
      <c r="D184" s="363"/>
      <c r="F184" s="363"/>
      <c r="H184" s="363"/>
    </row>
    <row r="185" spans="1:10" ht="25.2" customHeight="1" x14ac:dyDescent="0.25">
      <c r="A185" s="205" t="s">
        <v>244</v>
      </c>
      <c r="B185" s="89"/>
      <c r="C185" s="88"/>
      <c r="D185" s="356"/>
      <c r="F185" s="356"/>
      <c r="H185" s="356"/>
    </row>
    <row r="186" spans="1:10" ht="25.2" customHeight="1" x14ac:dyDescent="0.25">
      <c r="A186" s="206" t="s">
        <v>245</v>
      </c>
      <c r="B186" s="97"/>
      <c r="C186" s="88"/>
      <c r="D186" s="361"/>
      <c r="F186" s="361"/>
      <c r="H186" s="361"/>
    </row>
    <row r="187" spans="1:10" ht="25.2" customHeight="1" x14ac:dyDescent="0.25">
      <c r="A187" s="206" t="s">
        <v>237</v>
      </c>
      <c r="B187" s="95">
        <f>SUM(B185:B186)</f>
        <v>0</v>
      </c>
      <c r="C187" s="88"/>
      <c r="D187" s="360">
        <f>SUM(D185:D186)</f>
        <v>0</v>
      </c>
      <c r="F187" s="360">
        <f>SUM(F185:F186)</f>
        <v>0</v>
      </c>
      <c r="H187" s="360">
        <f>SUM(H185:H186)</f>
        <v>0</v>
      </c>
    </row>
    <row r="188" spans="1:10" ht="25.2" customHeight="1" x14ac:dyDescent="0.25">
      <c r="A188" s="205" t="s">
        <v>246</v>
      </c>
      <c r="B188" s="356">
        <f>'Jälkilaskelma 2020'!B185</f>
        <v>0</v>
      </c>
      <c r="C188" s="88"/>
      <c r="D188" s="356">
        <f>'Jälkilaskelma 2020'!D185</f>
        <v>0</v>
      </c>
      <c r="F188" s="356">
        <f>'Jälkilaskelma 2020'!F185</f>
        <v>0</v>
      </c>
      <c r="H188" s="356">
        <f>'Jälkilaskelma 2020'!H185</f>
        <v>0</v>
      </c>
    </row>
    <row r="189" spans="1:10" ht="25.2" customHeight="1" x14ac:dyDescent="0.25">
      <c r="A189" s="205" t="s">
        <v>247</v>
      </c>
      <c r="B189" s="361">
        <f>'Jälkilaskelma 2020'!B186</f>
        <v>0</v>
      </c>
      <c r="C189" s="88"/>
      <c r="D189" s="361">
        <f>'Jälkilaskelma 2020'!D186</f>
        <v>0</v>
      </c>
      <c r="F189" s="361">
        <f>'Jälkilaskelma 2020'!F186</f>
        <v>0</v>
      </c>
      <c r="H189" s="361">
        <f>'Jälkilaskelma 2020'!H186</f>
        <v>0</v>
      </c>
    </row>
    <row r="190" spans="1:10" ht="25.2" customHeight="1" x14ac:dyDescent="0.25">
      <c r="A190" s="206" t="s">
        <v>237</v>
      </c>
      <c r="B190" s="101">
        <f>SUM(B188:B189)</f>
        <v>0</v>
      </c>
      <c r="C190" s="88"/>
      <c r="D190" s="364">
        <f>SUM(D188:D189)</f>
        <v>0</v>
      </c>
      <c r="F190" s="364">
        <f>SUM(F188:F189)</f>
        <v>0</v>
      </c>
      <c r="H190" s="364">
        <f>SUM(H188:H189)</f>
        <v>0</v>
      </c>
    </row>
    <row r="191" spans="1:10" ht="25.2" customHeight="1" x14ac:dyDescent="0.25">
      <c r="A191" s="130" t="s">
        <v>248</v>
      </c>
      <c r="B191" s="91">
        <f>B187-B190</f>
        <v>0</v>
      </c>
      <c r="C191" s="88"/>
      <c r="D191" s="357">
        <f>D187-D190</f>
        <v>0</v>
      </c>
      <c r="F191" s="357">
        <f>F187-F190</f>
        <v>0</v>
      </c>
      <c r="H191" s="357">
        <f>H187-H190</f>
        <v>0</v>
      </c>
    </row>
    <row r="192" spans="1:10" ht="25.2" customHeight="1" x14ac:dyDescent="0.25">
      <c r="A192" s="205" t="s">
        <v>249</v>
      </c>
      <c r="B192" s="92">
        <f>B99+B23-B43-B52-B53-B69-B70</f>
        <v>0</v>
      </c>
      <c r="C192" s="88"/>
      <c r="D192" s="358">
        <f>D99+D23-D43-D52-D53-D69-D70</f>
        <v>0</v>
      </c>
      <c r="F192" s="358">
        <f>F99+F23-F43-F52-F53-F69-F70</f>
        <v>0</v>
      </c>
      <c r="H192" s="358">
        <f>H99+H23-H43-H52-H53-H69-H70</f>
        <v>0</v>
      </c>
    </row>
    <row r="193" spans="1:8" ht="25.2" customHeight="1" x14ac:dyDescent="0.25">
      <c r="A193" s="205" t="s">
        <v>250</v>
      </c>
      <c r="B193" s="92">
        <f>B116</f>
        <v>0</v>
      </c>
      <c r="C193" s="88"/>
      <c r="D193" s="358">
        <f>D116</f>
        <v>0</v>
      </c>
      <c r="F193" s="358">
        <f>F116</f>
        <v>0</v>
      </c>
      <c r="H193" s="358">
        <f>H116</f>
        <v>0</v>
      </c>
    </row>
    <row r="194" spans="1:8" ht="25.2" customHeight="1" x14ac:dyDescent="0.25">
      <c r="A194" s="205" t="s">
        <v>251</v>
      </c>
      <c r="B194" s="101">
        <f>B126</f>
        <v>0</v>
      </c>
      <c r="C194" s="88"/>
      <c r="D194" s="364">
        <f>D126</f>
        <v>0</v>
      </c>
      <c r="F194" s="364">
        <f>F126</f>
        <v>0</v>
      </c>
      <c r="H194" s="364">
        <f>H126</f>
        <v>0</v>
      </c>
    </row>
    <row r="195" spans="1:8" ht="25.2" customHeight="1" x14ac:dyDescent="0.25">
      <c r="A195" s="206" t="s">
        <v>237</v>
      </c>
      <c r="B195" s="95">
        <f>SUM(B192:B194)</f>
        <v>0</v>
      </c>
      <c r="C195" s="88"/>
      <c r="D195" s="360">
        <f>SUM(D192:D194)</f>
        <v>0</v>
      </c>
      <c r="F195" s="360">
        <f>SUM(F192:F194)</f>
        <v>0</v>
      </c>
      <c r="H195" s="360">
        <f>SUM(H192:H194)</f>
        <v>0</v>
      </c>
    </row>
    <row r="196" spans="1:8" ht="25.2" customHeight="1" x14ac:dyDescent="0.25">
      <c r="A196" s="206" t="s">
        <v>233</v>
      </c>
      <c r="B196" s="92">
        <f>ROUNDDOWN(IF(B191&gt;0,B191-B195,-B191+B195),2)</f>
        <v>0</v>
      </c>
      <c r="C196" s="100" t="str">
        <f>IF((B196)=0,"",IF((B196)&lt;&gt;0,"Lainojen lyhennykset ja nostot on täsmättävä kahden tilikauden välillä tapahtuneeseen lainojen muutokseen!"))</f>
        <v/>
      </c>
      <c r="D196" s="358">
        <f>ROUNDDOWN(IF(D191&gt;0,D191-D195,-D191+D195),2)</f>
        <v>0</v>
      </c>
      <c r="F196" s="358">
        <f>ROUNDDOWN(IF(F191&gt;0,F191-F195,-F191+F195),2)</f>
        <v>0</v>
      </c>
      <c r="H196" s="358">
        <f>ROUNDDOWN(IF(H191&gt;0,H191-H195,-H191+H195),2)</f>
        <v>0</v>
      </c>
    </row>
    <row r="197" spans="1:8" ht="25.2" customHeight="1" x14ac:dyDescent="0.25">
      <c r="A197" s="187" t="s">
        <v>252</v>
      </c>
      <c r="B197" s="188"/>
      <c r="C197" s="88"/>
      <c r="D197" s="365"/>
      <c r="F197" s="365"/>
      <c r="H197" s="365"/>
    </row>
    <row r="198" spans="1:8" ht="25.2" customHeight="1" x14ac:dyDescent="0.25">
      <c r="A198" s="207" t="s">
        <v>253</v>
      </c>
      <c r="B198" s="89"/>
      <c r="C198" s="88"/>
      <c r="D198" s="356"/>
      <c r="F198" s="356"/>
      <c r="H198" s="356"/>
    </row>
    <row r="199" spans="1:8" ht="25.2" customHeight="1" x14ac:dyDescent="0.25">
      <c r="A199" s="207" t="s">
        <v>254</v>
      </c>
      <c r="B199" s="97">
        <f>'Jälkilaskelma 2020'!B198</f>
        <v>0</v>
      </c>
      <c r="C199" s="88"/>
      <c r="D199" s="361">
        <f>'Jälkilaskelma 2020'!D198</f>
        <v>0</v>
      </c>
      <c r="F199" s="361">
        <f>'Jälkilaskelma 2020'!F198</f>
        <v>0</v>
      </c>
      <c r="H199" s="361">
        <f>'Jälkilaskelma 2020'!H198</f>
        <v>0</v>
      </c>
    </row>
    <row r="200" spans="1:8" ht="25.2" customHeight="1" x14ac:dyDescent="0.25">
      <c r="A200" s="129" t="s">
        <v>255</v>
      </c>
      <c r="B200" s="91">
        <f>B198-B199</f>
        <v>0</v>
      </c>
      <c r="C200" s="88"/>
      <c r="D200" s="357">
        <f>D198-D199</f>
        <v>0</v>
      </c>
      <c r="F200" s="357">
        <f>F198-F199</f>
        <v>0</v>
      </c>
      <c r="H200" s="357">
        <f>H198-H199</f>
        <v>0</v>
      </c>
    </row>
    <row r="201" spans="1:8" ht="25.2" customHeight="1" x14ac:dyDescent="0.25">
      <c r="A201" s="208" t="s">
        <v>256</v>
      </c>
      <c r="B201" s="89">
        <f>B98</f>
        <v>0</v>
      </c>
      <c r="C201" s="88"/>
      <c r="D201" s="356">
        <f>D98</f>
        <v>0</v>
      </c>
      <c r="F201" s="356">
        <f>F98</f>
        <v>0</v>
      </c>
      <c r="H201" s="356">
        <f>H98</f>
        <v>0</v>
      </c>
    </row>
    <row r="202" spans="1:8" ht="25.2" customHeight="1" x14ac:dyDescent="0.25">
      <c r="A202" s="208" t="s">
        <v>257</v>
      </c>
      <c r="B202" s="89"/>
      <c r="C202" s="88"/>
      <c r="D202" s="356"/>
      <c r="F202" s="356"/>
      <c r="H202" s="356"/>
    </row>
    <row r="203" spans="1:8" ht="25.2" customHeight="1" x14ac:dyDescent="0.25">
      <c r="A203" s="208" t="s">
        <v>258</v>
      </c>
      <c r="B203" s="89"/>
      <c r="C203" s="88"/>
      <c r="D203" s="356"/>
      <c r="F203" s="356"/>
      <c r="H203" s="356"/>
    </row>
    <row r="204" spans="1:8" ht="25.2" customHeight="1" x14ac:dyDescent="0.25">
      <c r="A204" s="209" t="s">
        <v>237</v>
      </c>
      <c r="B204" s="102">
        <f>SUM(B201:B203)</f>
        <v>0</v>
      </c>
      <c r="C204" s="88"/>
      <c r="D204" s="366">
        <f>SUM(D201:D203)</f>
        <v>0</v>
      </c>
      <c r="F204" s="366">
        <f>SUM(F201:F203)</f>
        <v>0</v>
      </c>
      <c r="H204" s="366">
        <f>SUM(H201:H203)</f>
        <v>0</v>
      </c>
    </row>
    <row r="205" spans="1:8" ht="25.2" customHeight="1" x14ac:dyDescent="0.25">
      <c r="A205" s="131" t="s">
        <v>233</v>
      </c>
      <c r="B205" s="95">
        <f>ROUNDDOWN(IF(B200&gt;0,B200-B204,-B200-B204),2)</f>
        <v>0</v>
      </c>
      <c r="C205" s="100" t="str">
        <f>IF((B205)=0,"",IF((B205)&lt;&gt;0,"Opo:n muutokset on täsmättävä kahden tilikauden välillä tapahtuneeseen muutokseen!"))</f>
        <v/>
      </c>
      <c r="D205" s="360">
        <f>ROUNDDOWN(IF(D200&gt;0,D200-D204,-D200-D204),2)</f>
        <v>0</v>
      </c>
      <c r="F205" s="360">
        <f>ROUNDDOWN(IF(F200&gt;0,F200-F204,-F200-F204),2)</f>
        <v>0</v>
      </c>
      <c r="H205" s="360">
        <f>ROUNDDOWN(IF(H200&gt;0,H200-H204,-H200-H204),2)</f>
        <v>0</v>
      </c>
    </row>
    <row r="206" spans="1:8" ht="25.2" customHeight="1" x14ac:dyDescent="0.25">
      <c r="A206" s="185" t="s">
        <v>259</v>
      </c>
      <c r="B206" s="186"/>
      <c r="C206" s="88"/>
      <c r="D206" s="363"/>
      <c r="E206" s="103"/>
      <c r="F206" s="363"/>
      <c r="H206" s="363"/>
    </row>
    <row r="207" spans="1:8" ht="25.2" customHeight="1" x14ac:dyDescent="0.25">
      <c r="A207" s="206" t="s">
        <v>260</v>
      </c>
      <c r="B207" s="89"/>
      <c r="C207" s="88"/>
      <c r="D207" s="356"/>
      <c r="E207" s="103"/>
      <c r="F207" s="356"/>
      <c r="H207" s="356"/>
    </row>
    <row r="208" spans="1:8" ht="25.2" customHeight="1" x14ac:dyDescent="0.25">
      <c r="A208" s="206" t="s">
        <v>261</v>
      </c>
      <c r="B208" s="97">
        <f>'Jälkilaskelma 2020'!B207</f>
        <v>0</v>
      </c>
      <c r="C208" s="88"/>
      <c r="D208" s="361">
        <f>'Jälkilaskelma 2020'!D207</f>
        <v>0</v>
      </c>
      <c r="E208" s="103"/>
      <c r="F208" s="361">
        <f>'Jälkilaskelma 2020'!F207</f>
        <v>0</v>
      </c>
      <c r="H208" s="361">
        <f>'Jälkilaskelma 2020'!H207</f>
        <v>0</v>
      </c>
    </row>
    <row r="209" spans="1:8" ht="25.2" customHeight="1" x14ac:dyDescent="0.25">
      <c r="A209" s="210" t="s">
        <v>262</v>
      </c>
      <c r="B209" s="104">
        <f>B207-B208</f>
        <v>0</v>
      </c>
      <c r="C209" s="88"/>
      <c r="D209" s="367">
        <f>D207-D208</f>
        <v>0</v>
      </c>
      <c r="E209" s="103"/>
      <c r="F209" s="367">
        <f>F207-F208</f>
        <v>0</v>
      </c>
      <c r="H209" s="367">
        <f>H207-H208</f>
        <v>0</v>
      </c>
    </row>
    <row r="210" spans="1:8" ht="25.2" customHeight="1" x14ac:dyDescent="0.25">
      <c r="A210" s="206" t="s">
        <v>263</v>
      </c>
      <c r="B210" s="97"/>
      <c r="C210" s="88"/>
      <c r="D210" s="361"/>
      <c r="E210" s="103"/>
      <c r="F210" s="361"/>
      <c r="H210" s="361"/>
    </row>
    <row r="211" spans="1:8" ht="25.2" customHeight="1" x14ac:dyDescent="0.25">
      <c r="A211" s="206" t="s">
        <v>233</v>
      </c>
      <c r="B211" s="105">
        <f>ROUNDDOWN(IF(B209&gt;0,B209-B210,-B209-B210),2)</f>
        <v>0</v>
      </c>
      <c r="C211" s="88"/>
      <c r="D211" s="364">
        <f>ROUNDDOWN(IF(D209&gt;0,D209-D210,-D209-D210),2)</f>
        <v>0</v>
      </c>
      <c r="E211" s="103"/>
      <c r="F211" s="364">
        <f>ROUNDDOWN(IF(F209&gt;0,F209-F210,-F209-F210),2)</f>
        <v>0</v>
      </c>
      <c r="H211" s="364">
        <f>ROUNDDOWN(IF(H209&gt;0,H209-H210,-H209-H210),2)</f>
        <v>0</v>
      </c>
    </row>
    <row r="212" spans="1:8" ht="25.2" customHeight="1" x14ac:dyDescent="0.25">
      <c r="A212" s="185" t="s">
        <v>264</v>
      </c>
      <c r="B212" s="186"/>
      <c r="C212" s="88"/>
      <c r="E212" s="103"/>
    </row>
    <row r="213" spans="1:8" ht="25.2" customHeight="1" x14ac:dyDescent="0.25">
      <c r="A213" s="211" t="s">
        <v>265</v>
      </c>
      <c r="B213" s="106">
        <f>B61+B78+B93+B96+B121+B131+B137</f>
        <v>0</v>
      </c>
      <c r="C213" s="88"/>
      <c r="E213" s="103"/>
    </row>
    <row r="214" spans="1:8" ht="25.2" customHeight="1" x14ac:dyDescent="0.25">
      <c r="A214" s="211" t="s">
        <v>266</v>
      </c>
      <c r="B214" s="107">
        <f>B157</f>
        <v>0</v>
      </c>
      <c r="C214" s="88"/>
      <c r="E214" s="103"/>
    </row>
    <row r="215" spans="1:8" ht="25.2" customHeight="1" x14ac:dyDescent="0.25">
      <c r="A215" s="212" t="s">
        <v>233</v>
      </c>
      <c r="B215" s="101">
        <f>ROUNDDOWN(B213-B214,2)</f>
        <v>0</v>
      </c>
      <c r="C215" s="100" t="str">
        <f>IF((B215)=0,"",IF((B215)&lt;&gt;0,"Edellisten tilikausien jäämät on täsmättävä edellisen tilikauden taseen rahoitusasemaan!"))</f>
        <v/>
      </c>
      <c r="E215" s="103"/>
    </row>
    <row r="216" spans="1:8" ht="44.4" customHeight="1" x14ac:dyDescent="0.25">
      <c r="A216" s="52" t="s">
        <v>126</v>
      </c>
      <c r="E216" s="103"/>
    </row>
    <row r="217" spans="1:8" ht="85.95" customHeight="1" x14ac:dyDescent="0.25">
      <c r="A217" s="108"/>
      <c r="B217"/>
      <c r="C217" s="109"/>
      <c r="E217" s="103"/>
    </row>
    <row r="218" spans="1:8" ht="23.4" customHeight="1" x14ac:dyDescent="0.25">
      <c r="A218" s="41" t="s">
        <v>216</v>
      </c>
      <c r="E218" s="103"/>
    </row>
    <row r="219" spans="1:8" ht="54.6" customHeight="1" x14ac:dyDescent="0.25">
      <c r="A219" s="190" t="s">
        <v>217</v>
      </c>
      <c r="B219"/>
      <c r="C219" s="110"/>
      <c r="D219" s="76"/>
      <c r="E219" s="76"/>
    </row>
    <row r="220" spans="1:8" ht="43.2" customHeight="1" x14ac:dyDescent="0.25">
      <c r="A220" s="191" t="s">
        <v>218</v>
      </c>
      <c r="B220"/>
      <c r="C220" s="76"/>
      <c r="E220" s="103"/>
    </row>
    <row r="221" spans="1:8" ht="27.6" x14ac:dyDescent="0.25">
      <c r="A221" s="52" t="s">
        <v>219</v>
      </c>
    </row>
  </sheetData>
  <sheetProtection algorithmName="SHA-512" hashValue="QrXd+ZYMsV0M683wCWGu3/pG9BncO+b2YGmRI17MJPxc8WNwT73H5WSCTt0aGi9+BCLXdUPq4YBL6oVWAsgnlA==" saltValue="N6I6MJhbG2VANyaTdFeGHg==" spinCount="100000" sheet="1" objects="1" scenarios="1"/>
  <mergeCells count="1">
    <mergeCell ref="C1:G1"/>
  </mergeCells>
  <conditionalFormatting sqref="B3">
    <cfRule type="expression" dxfId="23" priority="4">
      <formula>B3=#REF!</formula>
    </cfRule>
  </conditionalFormatting>
  <conditionalFormatting sqref="D3">
    <cfRule type="expression" dxfId="22" priority="3">
      <formula>D3=#REF!</formula>
    </cfRule>
  </conditionalFormatting>
  <conditionalFormatting sqref="F3">
    <cfRule type="expression" dxfId="21" priority="2">
      <formula>F3=#REF!</formula>
    </cfRule>
  </conditionalFormatting>
  <conditionalFormatting sqref="H3">
    <cfRule type="expression" dxfId="20" priority="1">
      <formula>H3=#REF!</formula>
    </cfRule>
  </conditionalFormatting>
  <dataValidations count="30">
    <dataValidation allowBlank="1" showInputMessage="1" showErrorMessage="1" promptTitle="Ohje" prompt="Tässä voi tarkistaa esim. vuokravakuudet, jos ne ovat kirjattu kirjanpidossa pitkäaikaisiin velkoihin ja jälkilaskelmalla muihin rahoitukseen vaikuttaviin tapahtumiin.  " sqref="B207 D207 F207 H207" xr:uid="{439D7467-D25D-4690-9F42-800B20B0581F}"/>
    <dataValidation allowBlank="1" showInputMessage="1" showErrorMessage="1" promptTitle="Vuokravakuudet" prompt="Vuokravakuudet esitetään lyhyaikaisissa veloissa taseen rahoitusasemassa, jos ne ovat kirjattu kirjanpidossa lyh.aikaisiin velkoihin. Jos vuokravakuudet ovat kirjattu pitkäaikaisiin velkoihin, esitetään ne muissa rahoitukseen vaikuttavissa tapahtumissa. " sqref="B185" xr:uid="{4BF53351-5DC4-494C-807F-6EA9EB18131C}"/>
    <dataValidation allowBlank="1" showInputMessage="1" showErrorMessage="1" promptTitle="Ohje" prompt="Edellisen tilikauden jälkilaskelmasta &quot;omakust.vuokrauksen investointien rahoitusjäämä tilikauden lopussa&quot;. _x000a__x000a_" sqref="B96 D96 F96 H96" xr:uid="{968FCE39-0FBB-4B5E-A722-E893FAFDED1A}"/>
    <dataValidation allowBlank="1" showInputMessage="1" showErrorMessage="1" prompt="Täytä yhteisön tilikausi tähän ruutuun aloituspäivästä lopetuspäivään. Esim. 1.1.-31.12.2020." sqref="A9" xr:uid="{2090FA92-0CA6-4123-9AD0-D8461C8003A7}"/>
    <dataValidation operator="notBetween" showInputMessage="1" showErrorMessage="1" prompt="Lisää tilikauden pituus kuukausina." sqref="A11" xr:uid="{118889E3-4427-4EA8-ABD7-DF446430BE8E}"/>
    <dataValidation allowBlank="1" showInputMessage="1" showErrorMessage="1" prompt="Täytä huoneistoala- ja tilikauden pituus -solu. " sqref="E14:E15 E18 E64 E82 G18 I14:I15 G14:G15 I18" xr:uid="{9959C1F2-F988-47A7-ABB2-8B5DC37DDE51}"/>
    <dataValidation allowBlank="1" showInputMessage="1" showErrorMessage="1" prompt="Täytä huoneistoala- ja tilikauden pituus -solu." sqref="C14:C15 C18" xr:uid="{4D20C25F-9CEB-48A6-A125-7B1A5EFDFCB2}"/>
    <dataValidation allowBlank="1" showInputMessage="1" showErrorMessage="1" promptTitle="Muut vuokratuotot" prompt="Muista vähentää muihin kuluihin kohdistuneet vuokratuotot (esim. varautumisiin kerätyt), jos niitä ei ole eritelty kirjanpidossa. " sqref="D18 B18 F18 H18" xr:uid="{2E89BE9C-AF4C-4624-80B2-3B1C74736EA5}"/>
    <dataValidation allowBlank="1" showInputMessage="1" showErrorMessage="1" promptTitle="Kulujen kirjaus" prompt="Kulut syötetään +merkkisenä." sqref="D27 B27 F27 H27" xr:uid="{9947F214-E955-47FA-853E-AD3F011FD091}"/>
    <dataValidation allowBlank="1" showInputMessage="1" showErrorMessage="1" promptTitle="Korjaukset ja aktivoinnit" prompt="Korjaukset esitetään nettosummana +merkkisenä. Jos kuluja on aktivoitu taseeseen, esitetään aktivoidut kulut + merkkisenä alapuolella. (Korjauskulut+aktivoidut kulut = korjauksiin käytetyt rahavarat). Myynnit esitetään -merkkisenä." sqref="D40 B40 D87 B87 F40 F87 H40 H87" xr:uid="{509758F0-54C9-4A39-A871-6BE666DD006D}"/>
    <dataValidation allowBlank="1" showInputMessage="1" showErrorMessage="1" promptTitle="Vuokran tasaus" prompt="Kohdekohtaiset laskelmat: Summa kertoo, miten paljon kohde saa hyvitystä muilta kohteilta (-merkkinen) tai miten paljon kohde maksaa muiden kohteiden kuluja (+merkkinen). " sqref="H75 H90 H45 H58 F58 F75 F90 F45" xr:uid="{CE2A1CD3-F236-404E-843E-EAFD48629900}"/>
    <dataValidation allowBlank="1" showInputMessage="1" showErrorMessage="1" promptTitle="Lyhennykset" prompt="Esitetään ainoastaan omakustannusvuokran alaisten kohteiden lyhennykset" sqref="D69 B69 D52 B52 F69 F52 H69 H52" xr:uid="{F149503C-092D-4B40-9A21-0DA7E9A6DB8F}"/>
    <dataValidation allowBlank="1" showInputMessage="1" showErrorMessage="1" promptTitle="Varautumisten tuotot" prompt="Varautumisten tuottoina esitetään summa, joka on todellisuudessa kertynyt vuokrissa varautumisiin. _x000a__x000a_Varautumisiin kerättävät vuokrat on esitettävä myös vuokranmäärityslaskelmassa." sqref="D82 B82 F82 H82" xr:uid="{05C6E5C1-A9E7-49E7-A958-31EAD98A4500}"/>
    <dataValidation allowBlank="1" showInputMessage="1" showErrorMessage="1" promptTitle="Saadut avustukset" prompt="Summa sisältää investointeihin saadut avustukset." sqref="D97 B97 F97 H97" xr:uid="{362ADEBD-5929-417B-8D8A-CACCC4A4170E}"/>
    <dataValidation allowBlank="1" showInputMessage="1" showErrorMessage="1" promptTitle="Laskentaohje" prompt="Muun vuokraustoiminnan tilikauden pitkäaik.vieraspo + lyh.aik. vieras po - edell.tilikauden pitkäaik.vieraspo + lyh.aik. vieras po." sqref="D116 B116 F116 H116" xr:uid="{A5BB3E58-073F-4481-9990-FB1576E1FE99}"/>
    <dataValidation allowBlank="1" showInputMessage="1" showErrorMessage="1" promptTitle="Vuokravakuuksien esittäminen" prompt="Vuokravakuudet esitetään  lyhyt.aik.veloissa, jos kirjanpidossa kirjattu lyhytaikaisiin. Jos kirjanpidossa kirjattu pitkäaikaisiin, vakuudet esitetään muissa  rahoitukseen vaikuttavissa tapahtumissa. " sqref="B150 B155" xr:uid="{6C765F14-9322-4168-8B0D-036C65D97FE2}"/>
    <dataValidation allowBlank="1" showInputMessage="1" showErrorMessage="1" promptTitle="Pakollinen syöttötieto" prompt="Edellisen tilikauden taseen rahoitusasema on esitettävä laskelmassa. Summat otetaan edellisen tilikauden tilinpäätöksestä tai jälkilaskelmasta. " sqref="B154" xr:uid="{0840203E-5520-455A-A12E-335CD02574FE}"/>
    <dataValidation allowBlank="1" showInputMessage="1" showErrorMessage="1" promptTitle="Ohje" prompt="Syötä luvut! Tarkista myös että muutos näkyy jälkilaskelmalla muuna rahoitukseen vaikuttavana tapahtumana." sqref="B201:B203 D201:D203 F201:F203 H201:H203" xr:uid="{F3A3A364-8044-453E-B245-58720AA5D378}"/>
    <dataValidation allowBlank="1" showInputMessage="1" showErrorMessage="1" promptTitle="Laskukaava" prompt="Muuta laskukaava sen mukaan, onko taseeseen aktivoidut esitetty +merkkisenä vai -merkkisenä. Tässä kaavassa taseeseen aktivoidut on hoito- ja rahoituskuluissa sekä varautumisissa esitetty +merkkisenä. " sqref="B179 F179 D179 H179" xr:uid="{9C785617-A9F6-4C81-8B09-5C1C9298BBAB}"/>
    <dataValidation allowBlank="1" showInputMessage="1" showErrorMessage="1" promptTitle="Vuokran tasaus" prompt="Jos kuluja tasataan, ei yhteisö- ja tasausryhmätason laskelmassa esitetä vuokran tasaus -summaa, koska kulut ovat jaettu kaikille kohteille. " sqref="B45 D45 B58 D58 B75 D75 B90 D90" xr:uid="{48CF7344-402C-4EC6-9EAF-E9B15017FDFE}"/>
    <dataValidation allowBlank="1" showInputMessage="1" showErrorMessage="1" promptTitle="Ohje" prompt="OPO:n muutoksia voivat olla esim. osakepääoman muutokset, muutokset eri rahastoissa jne. Tarkista myös, ettei edell.tilikauden ja tilikauden tuloksesta ole suoraan vähennetty osinkoa. Myös osinko on huomioitava laskelmassa. " sqref="B198" xr:uid="{0D56C7A2-1723-4628-88DC-95306CCCDBD6}"/>
    <dataValidation allowBlank="1" showInputMessage="1" showErrorMessage="1" promptTitle="Ohje" prompt="Luvut otetaan suoraan tilinpäätöksestä. Huomaa lisätä kuluihin myös rahoituskulut. " sqref="B161" xr:uid="{FFB8B0A2-644C-4296-89DC-62B854274DF2}"/>
    <dataValidation allowBlank="1" showInputMessage="1" showErrorMessage="1" promptTitle="Ohje" prompt="Luvut syötetään suoraan tilinpäätöksestä. Huomaa lisätä tuottoihin myös rahoitustuotot. " sqref="B160" xr:uid="{FCF2025C-4748-4AB9-ADBB-E61FEF666DA8}"/>
    <dataValidation allowBlank="1" showInputMessage="1" showErrorMessage="1" promptTitle="Tarkistus" prompt="Tarkista tarvittaessa laskukaava. Suojauksen voi avata salasanalla &quot;ara&quot;. " sqref="H196 B196 D183 D196 F183 F196 H183 B183" xr:uid="{8E0EF3EE-D968-48E5-9AC4-6F37C2CF33C8}"/>
    <dataValidation allowBlank="1" showInputMessage="1" showErrorMessage="1" promptTitle="Pakollinen syöttötieto" prompt="Laskelmaan on syötettävä edellisen tilikauden jäämät. Ylijäämä esitetään +merkkisenä ja alijäämä -merkkisenä. " sqref="H61 B61 D61 F61" xr:uid="{1AEC4FA6-B45B-414A-8EAD-ECDCC7A5DF6C}"/>
    <dataValidation allowBlank="1" showInputMessage="1" showErrorMessage="1" prompt="Tasausryhmää koskevat tiedot täytetään vain, jos yhteisöllä on tasaus käytössä. Sarakkeen voi poistaa, mikäli sille ei ole tarvetta." sqref="D2" xr:uid="{B96B0BE6-04A6-45CD-AD58-987A1ECFC085}"/>
    <dataValidation allowBlank="1" showInputMessage="1" showErrorMessage="1" promptTitle="Ohje ruutujen vapauttamiseen" prompt="Ruudut ovat kiinnitetty B4-ruudusta, jotta otsikot näkyvät siirryttäessä laskelmalla alaspäin ja sivusuunnassa. Ruudut voi vapauttaa B4-ruudusta seuraavasti: Näytä&gt; Kiinnitä ruudut &gt; Vapauta ruudut." sqref="B4" xr:uid="{AF9881AF-442D-4B2F-9E54-B920CA9FB15D}"/>
    <dataValidation allowBlank="1" showInputMessage="1" showErrorMessage="1" promptTitle="Vuokravakuudet" prompt="Esitetään pelkästään lainat. Jos vuokravakuudet on kirjattu pitkäaikaisiin velkoihin, esitetään ne muissa rahoitukseen vaikuttavissa tapahtumissa. " sqref="D185 F185 H185" xr:uid="{7147B2FB-0A42-44C1-AC50-CD54B1E68BEB}"/>
    <dataValidation allowBlank="1" showInputMessage="1" showErrorMessage="1" promptTitle="Ohje" prompt="Luvut syötetään suoraan tuloslaskelmasta. Huomaa lisätä tuottoihin myös rahoitustuotot. " sqref="D160 F160 H160" xr:uid="{A6893505-BD40-4035-9937-1E93773705C4}"/>
    <dataValidation allowBlank="1" showInputMessage="1" showErrorMessage="1" promptTitle="Ohje" prompt="Luvut otetaan suoraan tuloslaskelmasta. Huomaa lisätä kuluihin myös rahoituskulut. " sqref="D161 F161 H161" xr:uid="{2EC1111C-16FF-4953-814F-E23B2F4E240B}"/>
  </dataValidations>
  <pageMargins left="0.70866141732283472" right="0.70866141732283472" top="0.74803149606299213" bottom="0.74803149606299213" header="0.31496062992125984" footer="0.31496062992125984"/>
  <pageSetup paperSize="9" scale="77" orientation="landscape" r:id="rId1"/>
  <headerFooter>
    <oddHeader>&amp;C&amp;D</oddHeader>
    <oddFooter>&amp;C&amp;P</oddFooter>
  </headerFooter>
  <rowBreaks count="1" manualBreakCount="1">
    <brk id="157" max="16383" man="1"/>
  </rowBreaks>
  <colBreaks count="2" manualBreakCount="2">
    <brk id="5" max="1048575" man="1"/>
    <brk id="9" max="1048575" man="1"/>
  </colBreaks>
  <ignoredErrors>
    <ignoredError sqref="B3"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465BC-4386-4B5E-B903-3A16C8A135DA}">
  <dimension ref="A1:J221"/>
  <sheetViews>
    <sheetView showGridLines="0" zoomScale="70" zoomScaleNormal="70" workbookViewId="0">
      <selection activeCell="C1" sqref="C1:G1"/>
    </sheetView>
  </sheetViews>
  <sheetFormatPr defaultColWidth="8.7265625" defaultRowHeight="13.8" x14ac:dyDescent="0.25"/>
  <cols>
    <col min="1" max="1" width="55.6328125" style="52" customWidth="1"/>
    <col min="2" max="2" width="28.6328125" style="37" customWidth="1"/>
    <col min="3" max="3" width="9.453125" style="37" customWidth="1"/>
    <col min="4" max="4" width="28.6328125" style="88" customWidth="1"/>
    <col min="5" max="5" width="9.453125" style="36" customWidth="1"/>
    <col min="6" max="6" width="32.36328125" style="1" customWidth="1"/>
    <col min="7" max="7" width="8.7265625" style="5"/>
    <col min="8" max="8" width="32.36328125" style="5" customWidth="1"/>
    <col min="9" max="9" width="8.7265625" style="5"/>
    <col min="10" max="10" width="47.6328125" style="348" customWidth="1"/>
    <col min="11" max="16384" width="8.7265625" style="5"/>
  </cols>
  <sheetData>
    <row r="1" spans="1:10" s="4" customFormat="1" ht="124.5" customHeight="1" thickBot="1" x14ac:dyDescent="0.3">
      <c r="A1" s="182" t="s">
        <v>220</v>
      </c>
      <c r="B1" s="24"/>
      <c r="C1" s="461" t="e" vm="1">
        <v>#VALUE!</v>
      </c>
      <c r="D1" s="461"/>
      <c r="E1" s="461"/>
      <c r="F1" s="461"/>
      <c r="G1" s="461"/>
      <c r="J1" s="377" t="s">
        <v>378</v>
      </c>
    </row>
    <row r="2" spans="1:10" s="225" customFormat="1" ht="65.400000000000006" customHeight="1" thickBot="1" x14ac:dyDescent="0.35">
      <c r="A2" s="236" t="s">
        <v>168</v>
      </c>
      <c r="B2" s="239" t="s">
        <v>173</v>
      </c>
      <c r="C2" s="240"/>
      <c r="D2" s="241" t="s">
        <v>174</v>
      </c>
      <c r="E2" s="242"/>
      <c r="F2" s="243" t="s">
        <v>333</v>
      </c>
      <c r="G2" s="242"/>
      <c r="H2" s="243" t="s">
        <v>333</v>
      </c>
      <c r="I2" s="242"/>
      <c r="J2" s="347"/>
    </row>
    <row r="3" spans="1:10" s="235" customFormat="1" ht="53.4" customHeight="1" thickTop="1" thickBot="1" x14ac:dyDescent="0.3">
      <c r="A3" s="25"/>
      <c r="B3" s="338" t="str">
        <f>IF('Jälkilaskelma 2021'!B3="","",'Jälkilaskelma 2021'!B3)</f>
        <v/>
      </c>
      <c r="C3" s="339"/>
      <c r="D3" s="338" t="str">
        <f>IF('Jälkilaskelma 2021'!D3="","",'Jälkilaskelma 2021'!D3)</f>
        <v/>
      </c>
      <c r="E3" s="339"/>
      <c r="F3" s="338" t="str">
        <f>IF('Jälkilaskelma 2021'!F3="","",'Jälkilaskelma 2021'!F3)</f>
        <v/>
      </c>
      <c r="G3" s="339"/>
      <c r="H3" s="338" t="str">
        <f>IF('Jälkilaskelma 2021'!H3="","",'Jälkilaskelma 2021'!H3)</f>
        <v/>
      </c>
      <c r="I3" s="339"/>
      <c r="J3" s="347"/>
    </row>
    <row r="4" spans="1:10" s="225" customFormat="1" ht="31.2" customHeight="1" thickTop="1" x14ac:dyDescent="0.25">
      <c r="A4" s="237" t="s">
        <v>172</v>
      </c>
      <c r="B4" s="256" t="s">
        <v>99</v>
      </c>
      <c r="C4" s="257"/>
      <c r="D4" s="258" t="s">
        <v>99</v>
      </c>
      <c r="E4" s="259"/>
      <c r="F4" s="260" t="s">
        <v>99</v>
      </c>
      <c r="G4" s="259"/>
      <c r="H4" s="260" t="s">
        <v>99</v>
      </c>
      <c r="I4" s="259"/>
      <c r="J4" s="347"/>
    </row>
    <row r="5" spans="1:10" s="225" customFormat="1" ht="33" customHeight="1" x14ac:dyDescent="0.25">
      <c r="A5" s="25"/>
      <c r="B5" s="244" t="s">
        <v>167</v>
      </c>
      <c r="C5" s="245"/>
      <c r="D5" s="249" t="s">
        <v>167</v>
      </c>
      <c r="E5" s="250"/>
      <c r="F5" s="254" t="s">
        <v>331</v>
      </c>
      <c r="G5" s="250"/>
      <c r="H5" s="254" t="s">
        <v>331</v>
      </c>
      <c r="I5" s="250"/>
      <c r="J5" s="347"/>
    </row>
    <row r="6" spans="1:10" s="225" customFormat="1" ht="32.700000000000003" customHeight="1" x14ac:dyDescent="0.25">
      <c r="A6" s="237" t="s">
        <v>171</v>
      </c>
      <c r="B6" s="21"/>
      <c r="C6" s="306"/>
      <c r="D6" s="226"/>
      <c r="E6" s="307"/>
      <c r="F6" s="8"/>
      <c r="G6" s="307"/>
      <c r="H6" s="8"/>
      <c r="I6" s="307"/>
      <c r="J6" s="347"/>
    </row>
    <row r="7" spans="1:10" s="225" customFormat="1" ht="31.95" customHeight="1" thickBot="1" x14ac:dyDescent="0.3">
      <c r="A7" s="26"/>
      <c r="B7" s="248" t="s">
        <v>175</v>
      </c>
      <c r="C7" s="246"/>
      <c r="D7" s="253" t="s">
        <v>175</v>
      </c>
      <c r="E7" s="251"/>
      <c r="F7" s="255" t="s">
        <v>175</v>
      </c>
      <c r="G7" s="251"/>
      <c r="H7" s="255" t="s">
        <v>175</v>
      </c>
      <c r="I7" s="251"/>
      <c r="J7" s="347"/>
    </row>
    <row r="8" spans="1:10" s="225" customFormat="1" ht="32.700000000000003" customHeight="1" thickBot="1" x14ac:dyDescent="0.3">
      <c r="A8" s="237" t="s">
        <v>169</v>
      </c>
      <c r="B8" s="22"/>
      <c r="C8" s="247"/>
      <c r="D8" s="19"/>
      <c r="E8" s="252"/>
      <c r="F8" s="227"/>
      <c r="G8" s="252"/>
      <c r="H8" s="227"/>
      <c r="I8" s="252"/>
      <c r="J8" s="347"/>
    </row>
    <row r="9" spans="1:10" s="225" customFormat="1" ht="31.5" customHeight="1" x14ac:dyDescent="0.25">
      <c r="A9" s="27"/>
      <c r="B9" s="198" t="s">
        <v>100</v>
      </c>
      <c r="C9" s="28"/>
      <c r="D9" s="199" t="s">
        <v>100</v>
      </c>
      <c r="E9" s="29"/>
      <c r="F9" s="228" t="s">
        <v>100</v>
      </c>
      <c r="G9" s="29"/>
      <c r="H9" s="228" t="s">
        <v>100</v>
      </c>
      <c r="I9" s="29"/>
      <c r="J9" s="347"/>
    </row>
    <row r="10" spans="1:10" s="225" customFormat="1" ht="33" customHeight="1" thickBot="1" x14ac:dyDescent="0.3">
      <c r="A10" s="238" t="s">
        <v>170</v>
      </c>
      <c r="B10" s="30" t="s">
        <v>167</v>
      </c>
      <c r="C10" s="229"/>
      <c r="D10" s="31" t="s">
        <v>167</v>
      </c>
      <c r="E10" s="230"/>
      <c r="F10" s="31" t="s">
        <v>167</v>
      </c>
      <c r="G10" s="230"/>
      <c r="H10" s="31" t="s">
        <v>167</v>
      </c>
      <c r="I10" s="230"/>
      <c r="J10" s="347"/>
    </row>
    <row r="11" spans="1:10" s="225" customFormat="1" ht="32.700000000000003" customHeight="1" thickBot="1" x14ac:dyDescent="0.3">
      <c r="A11" s="32" t="str">
        <f>IF('Jälkilaskelma 2021'!A11="","",'Jälkilaskelma 2021'!A11)</f>
        <v/>
      </c>
      <c r="B11" s="23"/>
      <c r="C11" s="33"/>
      <c r="D11" s="20"/>
      <c r="E11" s="34"/>
      <c r="F11" s="231"/>
      <c r="G11" s="34"/>
      <c r="H11" s="231"/>
      <c r="I11" s="34"/>
      <c r="J11" s="347"/>
    </row>
    <row r="12" spans="1:10" s="6" customFormat="1" ht="85.95" customHeight="1" x14ac:dyDescent="0.25">
      <c r="A12" s="189" t="s">
        <v>269</v>
      </c>
      <c r="B12"/>
      <c r="C12" s="35"/>
      <c r="D12" s="35"/>
      <c r="E12" s="36"/>
      <c r="F12" s="3"/>
      <c r="J12" s="345"/>
    </row>
    <row r="13" spans="1:10" s="6" customFormat="1" ht="80.400000000000006" customHeight="1" thickBot="1" x14ac:dyDescent="0.35">
      <c r="A13" s="201" t="s">
        <v>84</v>
      </c>
      <c r="B13" s="234" t="str">
        <f>IF(B3="","",(B3))</f>
        <v/>
      </c>
      <c r="C13" s="200" t="s">
        <v>268</v>
      </c>
      <c r="D13" s="234" t="str">
        <f>IF(D3="","",(D3))</f>
        <v/>
      </c>
      <c r="E13" s="200" t="s">
        <v>268</v>
      </c>
      <c r="F13" s="234" t="str">
        <f>IF(F3="","",(F3))</f>
        <v/>
      </c>
      <c r="G13" s="200" t="s">
        <v>268</v>
      </c>
      <c r="H13" s="234" t="str">
        <f>IF(H3="","",(H3))</f>
        <v/>
      </c>
      <c r="I13" s="200" t="s">
        <v>268</v>
      </c>
      <c r="J13" s="345"/>
    </row>
    <row r="14" spans="1:10" s="9" customFormat="1" ht="33" customHeight="1" thickTop="1" x14ac:dyDescent="0.25">
      <c r="A14" s="137" t="s">
        <v>178</v>
      </c>
      <c r="B14" s="49"/>
      <c r="C14" s="39" t="str">
        <f>IF(B14="","",IF(B14=0,"",(B14/B$6/$A$11)))</f>
        <v/>
      </c>
      <c r="D14" s="49"/>
      <c r="E14" s="40" t="str">
        <f>IF(D14="","",IF(D14=0,"",(D14/D$6/$A$11)))</f>
        <v/>
      </c>
      <c r="F14" s="49"/>
      <c r="G14" s="40" t="str">
        <f>IF(F14="","",IF(F14=0,"",(F14/F$6/$A$11)))</f>
        <v/>
      </c>
      <c r="H14" s="49"/>
      <c r="I14" s="40" t="str">
        <f>IF(H14="","",IF(H14=0,"",(H14/H$6/$A$11)))</f>
        <v/>
      </c>
      <c r="J14" s="348"/>
    </row>
    <row r="15" spans="1:10" s="9" customFormat="1" ht="38.4" customHeight="1" x14ac:dyDescent="0.25">
      <c r="A15" s="416" t="s">
        <v>179</v>
      </c>
      <c r="B15" s="40">
        <f>B18+B19+B64+B82</f>
        <v>0</v>
      </c>
      <c r="C15" s="39" t="str">
        <f>IF(B15="","",IF(B15=0,"",(B15/B$6/$A$11)))</f>
        <v/>
      </c>
      <c r="D15" s="40">
        <f>D18+D19+D64+D82</f>
        <v>0</v>
      </c>
      <c r="E15" s="40" t="str">
        <f>IF(D15="","",IF(D15=0,"",(D15/D$6/$A$11)))</f>
        <v/>
      </c>
      <c r="F15" s="40">
        <f>F18+F19+F64+F82</f>
        <v>0</v>
      </c>
      <c r="G15" s="40" t="str">
        <f>IF(F15="","",IF(F15=0,"",(F15/F$6/$A$11)))</f>
        <v/>
      </c>
      <c r="H15" s="40">
        <f>H18+H19+H64+H82</f>
        <v>0</v>
      </c>
      <c r="I15" s="40" t="str">
        <f>IF(H15="","",IF(H15=0,"",(H15/H$6/$A$11)))</f>
        <v/>
      </c>
      <c r="J15" s="348"/>
    </row>
    <row r="16" spans="1:10" s="9" customFormat="1" ht="25.2" customHeight="1" x14ac:dyDescent="0.25">
      <c r="A16" s="138" t="s">
        <v>180</v>
      </c>
      <c r="B16" s="42" t="e">
        <f>B15/B14</f>
        <v>#DIV/0!</v>
      </c>
      <c r="C16" s="43"/>
      <c r="D16" s="42" t="e">
        <f>D15/D14</f>
        <v>#DIV/0!</v>
      </c>
      <c r="E16" s="43"/>
      <c r="F16" s="42" t="e">
        <f>F15/F14</f>
        <v>#DIV/0!</v>
      </c>
      <c r="G16" s="43"/>
      <c r="H16" s="42" t="e">
        <f>H15/H14</f>
        <v>#DIV/0!</v>
      </c>
      <c r="I16" s="43"/>
      <c r="J16" s="348"/>
    </row>
    <row r="17" spans="1:10" s="9" customFormat="1" ht="45.6" customHeight="1" thickBot="1" x14ac:dyDescent="0.35">
      <c r="A17" s="142" t="s">
        <v>379</v>
      </c>
      <c r="B17" s="44"/>
      <c r="C17" s="44"/>
      <c r="D17" s="44"/>
      <c r="E17" s="44"/>
      <c r="F17" s="44"/>
      <c r="G17" s="44"/>
      <c r="H17" s="44"/>
      <c r="I17" s="44"/>
      <c r="J17" s="349"/>
    </row>
    <row r="18" spans="1:10" s="9" customFormat="1" ht="25.2" customHeight="1" thickTop="1" x14ac:dyDescent="0.25">
      <c r="A18" s="272" t="s">
        <v>128</v>
      </c>
      <c r="B18" s="46"/>
      <c r="C18" s="39" t="str">
        <f>IF(B18="","",IF(B18=0,"",(B18/B$6/$A$11)))</f>
        <v/>
      </c>
      <c r="D18" s="46"/>
      <c r="E18" s="40" t="str">
        <f>IF(D18="","",IF(D18=0,"",(D18/D$6/$A$11)))</f>
        <v/>
      </c>
      <c r="F18" s="46"/>
      <c r="G18" s="40" t="str">
        <f>IF(F18="","",IF(F18=0,"",(F18/F$6/$A$11)))</f>
        <v/>
      </c>
      <c r="H18" s="46"/>
      <c r="I18" s="40" t="str">
        <f>IF(H18="","",IF(H18=0,"",(H18/H$6/$A$11)))</f>
        <v/>
      </c>
      <c r="J18" s="348"/>
    </row>
    <row r="19" spans="1:10" s="9" customFormat="1" ht="25.2" customHeight="1" x14ac:dyDescent="0.25">
      <c r="A19" s="204" t="s">
        <v>21</v>
      </c>
      <c r="B19" s="49"/>
      <c r="C19" s="50" t="str">
        <f>IF(B19="","",IF(B19=0,"",(B19/B$6/$A$11)))</f>
        <v/>
      </c>
      <c r="D19" s="49"/>
      <c r="E19" s="50" t="str">
        <f>IF(D19="","",IF(D19=0,"",(D19/D$6/$A$11)))</f>
        <v/>
      </c>
      <c r="F19" s="49"/>
      <c r="G19" s="50" t="str">
        <f>IF(F19="","",IF(F19=0,"",(F19/F$6/$A$11)))</f>
        <v/>
      </c>
      <c r="H19" s="49"/>
      <c r="I19" s="50" t="str">
        <f>IF(H19="","",IF(H19=0,"",(H19/H$6/$A$11)))</f>
        <v/>
      </c>
      <c r="J19" s="348"/>
    </row>
    <row r="20" spans="1:10" s="9" customFormat="1" ht="25.2" customHeight="1" x14ac:dyDescent="0.25">
      <c r="A20" s="204" t="s">
        <v>13</v>
      </c>
      <c r="B20" s="49"/>
      <c r="C20" s="50" t="str">
        <f>IF(B20="","",IF(B20=0,"",(B20/B$6/$A$11)))</f>
        <v/>
      </c>
      <c r="D20" s="49"/>
      <c r="E20" s="50" t="str">
        <f>IF(D20="","",IF(D20=0,"",(D20/D$6/$A$11)))</f>
        <v/>
      </c>
      <c r="F20" s="49"/>
      <c r="G20" s="50" t="str">
        <f>IF(F20="","",IF(F20=0,"",(F20/F$6/$A$11)))</f>
        <v/>
      </c>
      <c r="H20" s="49"/>
      <c r="I20" s="50" t="str">
        <f>IF(H20="","",IF(H20=0,"",(H20/H$6/$A$11)))</f>
        <v/>
      </c>
      <c r="J20" s="348"/>
    </row>
    <row r="21" spans="1:10" s="9" customFormat="1" ht="25.2" customHeight="1" x14ac:dyDescent="0.25">
      <c r="A21" s="204" t="s">
        <v>0</v>
      </c>
      <c r="B21" s="51"/>
      <c r="C21" s="40" t="str">
        <f>IF(B21="","",IF(B21=0,"",(B21/B$6/$A$11)))</f>
        <v/>
      </c>
      <c r="D21" s="51"/>
      <c r="E21" s="50" t="str">
        <f>IF(D21="","",IF(D21=0,"",(D21/D$6/$A$11)))</f>
        <v/>
      </c>
      <c r="F21" s="51"/>
      <c r="G21" s="50" t="str">
        <f>IF(F21="","",IF(F21=0,"",(F21/F$6/$A$11)))</f>
        <v/>
      </c>
      <c r="H21" s="51"/>
      <c r="I21" s="50" t="str">
        <f>IF(H21="","",IF(H21=0,"",(H21/H$6/$A$11)))</f>
        <v/>
      </c>
      <c r="J21" s="348"/>
    </row>
    <row r="22" spans="1:10" ht="27.6" customHeight="1" x14ac:dyDescent="0.25">
      <c r="A22" s="378" t="s">
        <v>181</v>
      </c>
      <c r="B22" s="53"/>
      <c r="C22" s="54"/>
      <c r="D22" s="53"/>
      <c r="E22" s="55"/>
      <c r="F22" s="53"/>
      <c r="G22" s="55"/>
      <c r="H22" s="53"/>
      <c r="I22" s="55"/>
      <c r="J22" s="350"/>
    </row>
    <row r="23" spans="1:10" s="9" customFormat="1" ht="25.2" customHeight="1" x14ac:dyDescent="0.25">
      <c r="A23" s="204" t="s">
        <v>32</v>
      </c>
      <c r="B23" s="49"/>
      <c r="C23" s="50" t="str">
        <f>IF(B23="","",IF(B23=0,"",(B23/B$6/$A$11)))</f>
        <v/>
      </c>
      <c r="D23" s="49"/>
      <c r="E23" s="50" t="str">
        <f>IF(D23="","",IF(D23=0,"",(D23/D$6/$A$11)))</f>
        <v/>
      </c>
      <c r="F23" s="49"/>
      <c r="G23" s="50" t="str">
        <f>IF(F23="","",IF(F23=0,"",(F23/F$6/$A$11)))</f>
        <v/>
      </c>
      <c r="H23" s="49"/>
      <c r="I23" s="50" t="str">
        <f>IF(H23="","",IF(H23=0,"",(H23/H$6/$A$11)))</f>
        <v/>
      </c>
      <c r="J23" s="349"/>
    </row>
    <row r="24" spans="1:10" s="9" customFormat="1" ht="25.2" customHeight="1" x14ac:dyDescent="0.25">
      <c r="A24" s="151" t="s">
        <v>11</v>
      </c>
      <c r="B24" s="46"/>
      <c r="C24" s="50" t="str">
        <f>IF(B24="","",IF(B24=0,"",(B24/B$6/$A$11)))</f>
        <v/>
      </c>
      <c r="D24" s="46"/>
      <c r="E24" s="50" t="str">
        <f>IF(D24="","",IF(D24=0,"",(D24/D$6/$A$11)))</f>
        <v/>
      </c>
      <c r="F24" s="46"/>
      <c r="G24" s="50" t="str">
        <f>IF(F24="","",IF(F24=0,"",(F24/F$6/$A$11)))</f>
        <v/>
      </c>
      <c r="H24" s="46"/>
      <c r="I24" s="50" t="str">
        <f>IF(H24="","",IF(H24=0,"",(H24/H$6/$A$11)))</f>
        <v/>
      </c>
      <c r="J24" s="350"/>
    </row>
    <row r="25" spans="1:10" s="9" customFormat="1" ht="25.2" customHeight="1" x14ac:dyDescent="0.25">
      <c r="A25" s="385" t="s">
        <v>116</v>
      </c>
      <c r="B25" s="58">
        <f>SUM(B18:B24)</f>
        <v>0</v>
      </c>
      <c r="C25" s="40" t="str">
        <f>IF(B25="","",IF(B25=0,"",(B25/B$6/$A$11)))</f>
        <v/>
      </c>
      <c r="D25" s="58">
        <f>SUM(D18:D24)</f>
        <v>0</v>
      </c>
      <c r="E25" s="40" t="str">
        <f>IF(D25="","",IF(D25=0,"",(D25/D$6/$A$11)))</f>
        <v/>
      </c>
      <c r="F25" s="58">
        <f>SUM(F18:F24)</f>
        <v>0</v>
      </c>
      <c r="G25" s="40" t="str">
        <f>IF(F25="","",IF(F25=0,"",(F25/F$6/$A$11)))</f>
        <v/>
      </c>
      <c r="H25" s="58">
        <f>SUM(H18:H24)</f>
        <v>0</v>
      </c>
      <c r="I25" s="40" t="str">
        <f>IF(H25="","",IF(H25=0,"",(H25/H$6/$A$11)))</f>
        <v/>
      </c>
      <c r="J25" s="348"/>
    </row>
    <row r="26" spans="1:10" s="9" customFormat="1" ht="25.2" customHeight="1" x14ac:dyDescent="0.3">
      <c r="A26" s="382" t="s">
        <v>14</v>
      </c>
      <c r="B26" s="37"/>
      <c r="C26" s="60"/>
      <c r="D26" s="37"/>
      <c r="E26" s="60"/>
      <c r="F26" s="37"/>
      <c r="G26" s="60"/>
      <c r="H26" s="37"/>
      <c r="I26" s="60"/>
      <c r="J26" s="348"/>
    </row>
    <row r="27" spans="1:10" s="9" customFormat="1" ht="25.2" customHeight="1" x14ac:dyDescent="0.25">
      <c r="A27" s="204" t="s">
        <v>182</v>
      </c>
      <c r="B27" s="49"/>
      <c r="C27" s="50" t="str">
        <f t="shared" ref="C27:C46" si="0">IF(B27="","",IF(B27=0,"",(B27/B$6/$A$11)))</f>
        <v/>
      </c>
      <c r="D27" s="49"/>
      <c r="E27" s="50" t="str">
        <f t="shared" ref="E27:E46" si="1">IF(D27="","",IF(D27=0,"",(D27/D$6/$A$11)))</f>
        <v/>
      </c>
      <c r="F27" s="49"/>
      <c r="G27" s="50" t="str">
        <f t="shared" ref="G27:G46" si="2">IF(F27="","",IF(F27=0,"",(F27/F$6/$A$11)))</f>
        <v/>
      </c>
      <c r="H27" s="49"/>
      <c r="I27" s="50" t="str">
        <f t="shared" ref="I27:I46" si="3">IF(H27="","",IF(H27=0,"",(H27/H$6/$A$11)))</f>
        <v/>
      </c>
      <c r="J27" s="348"/>
    </row>
    <row r="28" spans="1:10" s="9" customFormat="1" ht="25.2" customHeight="1" x14ac:dyDescent="0.25">
      <c r="A28" s="204" t="s">
        <v>18</v>
      </c>
      <c r="B28" s="49"/>
      <c r="C28" s="50" t="str">
        <f t="shared" si="0"/>
        <v/>
      </c>
      <c r="D28" s="49"/>
      <c r="E28" s="50" t="str">
        <f t="shared" si="1"/>
        <v/>
      </c>
      <c r="F28" s="49"/>
      <c r="G28" s="50" t="str">
        <f t="shared" si="2"/>
        <v/>
      </c>
      <c r="H28" s="49"/>
      <c r="I28" s="50" t="str">
        <f t="shared" si="3"/>
        <v/>
      </c>
      <c r="J28" s="348"/>
    </row>
    <row r="29" spans="1:10" s="9" customFormat="1" ht="25.2" customHeight="1" x14ac:dyDescent="0.25">
      <c r="A29" s="204" t="s">
        <v>1</v>
      </c>
      <c r="B29" s="49"/>
      <c r="C29" s="50" t="str">
        <f t="shared" si="0"/>
        <v/>
      </c>
      <c r="D29" s="49"/>
      <c r="E29" s="50" t="str">
        <f t="shared" si="1"/>
        <v/>
      </c>
      <c r="F29" s="49"/>
      <c r="G29" s="50" t="str">
        <f t="shared" si="2"/>
        <v/>
      </c>
      <c r="H29" s="49"/>
      <c r="I29" s="50" t="str">
        <f t="shared" si="3"/>
        <v/>
      </c>
      <c r="J29" s="348"/>
    </row>
    <row r="30" spans="1:10" s="9" customFormat="1" ht="25.2" customHeight="1" x14ac:dyDescent="0.25">
      <c r="A30" s="204" t="s">
        <v>2</v>
      </c>
      <c r="B30" s="49"/>
      <c r="C30" s="50" t="str">
        <f t="shared" si="0"/>
        <v/>
      </c>
      <c r="D30" s="49"/>
      <c r="E30" s="50" t="str">
        <f t="shared" si="1"/>
        <v/>
      </c>
      <c r="F30" s="49"/>
      <c r="G30" s="50" t="str">
        <f t="shared" si="2"/>
        <v/>
      </c>
      <c r="H30" s="49"/>
      <c r="I30" s="50" t="str">
        <f t="shared" si="3"/>
        <v/>
      </c>
      <c r="J30" s="348"/>
    </row>
    <row r="31" spans="1:10" s="9" customFormat="1" ht="25.2" customHeight="1" x14ac:dyDescent="0.25">
      <c r="A31" s="204" t="s">
        <v>3</v>
      </c>
      <c r="B31" s="49"/>
      <c r="C31" s="50" t="str">
        <f t="shared" si="0"/>
        <v/>
      </c>
      <c r="D31" s="49"/>
      <c r="E31" s="50" t="str">
        <f t="shared" si="1"/>
        <v/>
      </c>
      <c r="F31" s="49"/>
      <c r="G31" s="50" t="str">
        <f t="shared" si="2"/>
        <v/>
      </c>
      <c r="H31" s="49"/>
      <c r="I31" s="50" t="str">
        <f t="shared" si="3"/>
        <v/>
      </c>
      <c r="J31" s="348"/>
    </row>
    <row r="32" spans="1:10" s="9" customFormat="1" ht="25.2" customHeight="1" x14ac:dyDescent="0.25">
      <c r="A32" s="204" t="s">
        <v>4</v>
      </c>
      <c r="B32" s="49"/>
      <c r="C32" s="50" t="str">
        <f t="shared" si="0"/>
        <v/>
      </c>
      <c r="D32" s="49"/>
      <c r="E32" s="50" t="str">
        <f t="shared" si="1"/>
        <v/>
      </c>
      <c r="F32" s="49"/>
      <c r="G32" s="50" t="str">
        <f t="shared" si="2"/>
        <v/>
      </c>
      <c r="H32" s="49"/>
      <c r="I32" s="50" t="str">
        <f t="shared" si="3"/>
        <v/>
      </c>
      <c r="J32" s="348"/>
    </row>
    <row r="33" spans="1:10" s="9" customFormat="1" ht="25.2" customHeight="1" x14ac:dyDescent="0.25">
      <c r="A33" s="204" t="s">
        <v>5</v>
      </c>
      <c r="B33" s="49"/>
      <c r="C33" s="50" t="str">
        <f t="shared" si="0"/>
        <v/>
      </c>
      <c r="D33" s="49"/>
      <c r="E33" s="50" t="str">
        <f t="shared" si="1"/>
        <v/>
      </c>
      <c r="F33" s="49"/>
      <c r="G33" s="50" t="str">
        <f t="shared" si="2"/>
        <v/>
      </c>
      <c r="H33" s="49"/>
      <c r="I33" s="50" t="str">
        <f t="shared" si="3"/>
        <v/>
      </c>
      <c r="J33" s="348"/>
    </row>
    <row r="34" spans="1:10" s="9" customFormat="1" ht="25.2" customHeight="1" x14ac:dyDescent="0.25">
      <c r="A34" s="204" t="s">
        <v>6</v>
      </c>
      <c r="B34" s="49"/>
      <c r="C34" s="50" t="str">
        <f t="shared" si="0"/>
        <v/>
      </c>
      <c r="D34" s="49"/>
      <c r="E34" s="50" t="str">
        <f t="shared" si="1"/>
        <v/>
      </c>
      <c r="F34" s="49"/>
      <c r="G34" s="50" t="str">
        <f t="shared" si="2"/>
        <v/>
      </c>
      <c r="H34" s="49"/>
      <c r="I34" s="50" t="str">
        <f t="shared" si="3"/>
        <v/>
      </c>
      <c r="J34" s="348"/>
    </row>
    <row r="35" spans="1:10" s="9" customFormat="1" ht="25.2" customHeight="1" x14ac:dyDescent="0.25">
      <c r="A35" s="204" t="s">
        <v>7</v>
      </c>
      <c r="B35" s="49"/>
      <c r="C35" s="50" t="str">
        <f t="shared" si="0"/>
        <v/>
      </c>
      <c r="D35" s="49"/>
      <c r="E35" s="50" t="str">
        <f t="shared" si="1"/>
        <v/>
      </c>
      <c r="F35" s="49"/>
      <c r="G35" s="50" t="str">
        <f t="shared" si="2"/>
        <v/>
      </c>
      <c r="H35" s="49"/>
      <c r="I35" s="50" t="str">
        <f t="shared" si="3"/>
        <v/>
      </c>
      <c r="J35" s="348"/>
    </row>
    <row r="36" spans="1:10" s="9" customFormat="1" ht="25.2" customHeight="1" x14ac:dyDescent="0.25">
      <c r="A36" s="204" t="s">
        <v>8</v>
      </c>
      <c r="B36" s="49"/>
      <c r="C36" s="50" t="str">
        <f t="shared" si="0"/>
        <v/>
      </c>
      <c r="D36" s="49"/>
      <c r="E36" s="50" t="str">
        <f t="shared" si="1"/>
        <v/>
      </c>
      <c r="F36" s="49"/>
      <c r="G36" s="50" t="str">
        <f t="shared" si="2"/>
        <v/>
      </c>
      <c r="H36" s="49"/>
      <c r="I36" s="50" t="str">
        <f t="shared" si="3"/>
        <v/>
      </c>
      <c r="J36" s="348"/>
    </row>
    <row r="37" spans="1:10" s="9" customFormat="1" ht="25.2" customHeight="1" x14ac:dyDescent="0.25">
      <c r="A37" s="204" t="s">
        <v>9</v>
      </c>
      <c r="B37" s="49"/>
      <c r="C37" s="50" t="str">
        <f t="shared" si="0"/>
        <v/>
      </c>
      <c r="D37" s="49"/>
      <c r="E37" s="50" t="str">
        <f t="shared" si="1"/>
        <v/>
      </c>
      <c r="F37" s="49"/>
      <c r="G37" s="50" t="str">
        <f t="shared" si="2"/>
        <v/>
      </c>
      <c r="H37" s="49"/>
      <c r="I37" s="50" t="str">
        <f t="shared" si="3"/>
        <v/>
      </c>
      <c r="J37" s="348"/>
    </row>
    <row r="38" spans="1:10" s="9" customFormat="1" ht="25.2" customHeight="1" x14ac:dyDescent="0.25">
      <c r="A38" s="204" t="s">
        <v>28</v>
      </c>
      <c r="B38" s="49"/>
      <c r="C38" s="50" t="str">
        <f t="shared" si="0"/>
        <v/>
      </c>
      <c r="D38" s="49"/>
      <c r="E38" s="50" t="str">
        <f t="shared" si="1"/>
        <v/>
      </c>
      <c r="F38" s="49"/>
      <c r="G38" s="50" t="str">
        <f t="shared" si="2"/>
        <v/>
      </c>
      <c r="H38" s="49"/>
      <c r="I38" s="50" t="str">
        <f t="shared" si="3"/>
        <v/>
      </c>
      <c r="J38" s="348"/>
    </row>
    <row r="39" spans="1:10" s="9" customFormat="1" ht="25.2" customHeight="1" x14ac:dyDescent="0.25">
      <c r="A39" s="204" t="s">
        <v>10</v>
      </c>
      <c r="B39" s="49"/>
      <c r="C39" s="50" t="str">
        <f t="shared" si="0"/>
        <v/>
      </c>
      <c r="D39" s="49"/>
      <c r="E39" s="50" t="str">
        <f t="shared" si="1"/>
        <v/>
      </c>
      <c r="F39" s="49"/>
      <c r="G39" s="50" t="str">
        <f t="shared" si="2"/>
        <v/>
      </c>
      <c r="H39" s="49"/>
      <c r="I39" s="50" t="str">
        <f t="shared" si="3"/>
        <v/>
      </c>
      <c r="J39" s="348"/>
    </row>
    <row r="40" spans="1:10" s="9" customFormat="1" ht="25.2" customHeight="1" x14ac:dyDescent="0.25">
      <c r="A40" s="204" t="s">
        <v>19</v>
      </c>
      <c r="B40" s="49"/>
      <c r="C40" s="50" t="str">
        <f t="shared" si="0"/>
        <v/>
      </c>
      <c r="D40" s="49"/>
      <c r="E40" s="50" t="str">
        <f t="shared" si="1"/>
        <v/>
      </c>
      <c r="F40" s="49"/>
      <c r="G40" s="50" t="str">
        <f t="shared" si="2"/>
        <v/>
      </c>
      <c r="H40" s="49"/>
      <c r="I40" s="50" t="str">
        <f t="shared" si="3"/>
        <v/>
      </c>
      <c r="J40" s="348"/>
    </row>
    <row r="41" spans="1:10" s="9" customFormat="1" ht="25.2" customHeight="1" x14ac:dyDescent="0.25">
      <c r="A41" s="204" t="s">
        <v>183</v>
      </c>
      <c r="B41" s="49"/>
      <c r="C41" s="50" t="str">
        <f t="shared" si="0"/>
        <v/>
      </c>
      <c r="D41" s="49"/>
      <c r="E41" s="50" t="str">
        <f t="shared" si="1"/>
        <v/>
      </c>
      <c r="F41" s="49"/>
      <c r="G41" s="50" t="str">
        <f t="shared" si="2"/>
        <v/>
      </c>
      <c r="H41" s="49"/>
      <c r="I41" s="50" t="str">
        <f t="shared" si="3"/>
        <v/>
      </c>
      <c r="J41" s="348"/>
    </row>
    <row r="42" spans="1:10" s="9" customFormat="1" ht="30.6" customHeight="1" x14ac:dyDescent="0.25">
      <c r="A42" s="204" t="s">
        <v>26</v>
      </c>
      <c r="B42" s="49"/>
      <c r="C42" s="50" t="str">
        <f t="shared" si="0"/>
        <v/>
      </c>
      <c r="D42" s="49"/>
      <c r="E42" s="50" t="str">
        <f t="shared" si="1"/>
        <v/>
      </c>
      <c r="F42" s="49"/>
      <c r="G42" s="50" t="str">
        <f t="shared" si="2"/>
        <v/>
      </c>
      <c r="H42" s="49"/>
      <c r="I42" s="50" t="str">
        <f t="shared" si="3"/>
        <v/>
      </c>
      <c r="J42" s="348"/>
    </row>
    <row r="43" spans="1:10" s="11" customFormat="1" ht="25.2" customHeight="1" x14ac:dyDescent="0.25">
      <c r="A43" s="204" t="s">
        <v>33</v>
      </c>
      <c r="B43" s="49"/>
      <c r="C43" s="50" t="str">
        <f t="shared" si="0"/>
        <v/>
      </c>
      <c r="D43" s="49"/>
      <c r="E43" s="50" t="str">
        <f t="shared" si="1"/>
        <v/>
      </c>
      <c r="F43" s="49"/>
      <c r="G43" s="50" t="str">
        <f t="shared" si="2"/>
        <v/>
      </c>
      <c r="H43" s="49"/>
      <c r="I43" s="50" t="str">
        <f t="shared" si="3"/>
        <v/>
      </c>
      <c r="J43" s="351"/>
    </row>
    <row r="44" spans="1:10" ht="29.4" customHeight="1" x14ac:dyDescent="0.25">
      <c r="A44" s="274" t="s">
        <v>12</v>
      </c>
      <c r="B44" s="49"/>
      <c r="C44" s="50" t="str">
        <f t="shared" si="0"/>
        <v/>
      </c>
      <c r="D44" s="51"/>
      <c r="E44" s="50" t="str">
        <f t="shared" si="1"/>
        <v/>
      </c>
      <c r="F44" s="51"/>
      <c r="G44" s="50" t="str">
        <f t="shared" si="2"/>
        <v/>
      </c>
      <c r="H44" s="51"/>
      <c r="I44" s="50" t="str">
        <f t="shared" si="3"/>
        <v/>
      </c>
    </row>
    <row r="45" spans="1:10" s="9" customFormat="1" ht="21.6" customHeight="1" x14ac:dyDescent="0.25">
      <c r="A45" s="278"/>
      <c r="B45" s="75"/>
      <c r="C45" s="40" t="str">
        <f t="shared" si="0"/>
        <v/>
      </c>
      <c r="D45" s="75"/>
      <c r="E45" s="40" t="str">
        <f t="shared" si="1"/>
        <v/>
      </c>
      <c r="F45" s="75"/>
      <c r="G45" s="40" t="str">
        <f t="shared" si="2"/>
        <v/>
      </c>
      <c r="H45" s="75"/>
      <c r="I45" s="40" t="str">
        <f t="shared" si="3"/>
        <v/>
      </c>
      <c r="J45" s="348"/>
    </row>
    <row r="46" spans="1:10" s="9" customFormat="1" ht="25.2" customHeight="1" x14ac:dyDescent="0.25">
      <c r="A46" s="386" t="s">
        <v>118</v>
      </c>
      <c r="B46" s="277">
        <f>SUM(B27:B45)</f>
        <v>0</v>
      </c>
      <c r="C46" s="47" t="str">
        <f t="shared" si="0"/>
        <v/>
      </c>
      <c r="D46" s="277">
        <f>SUM(D27:D45)</f>
        <v>0</v>
      </c>
      <c r="E46" s="47" t="str">
        <f t="shared" si="1"/>
        <v/>
      </c>
      <c r="F46" s="277">
        <f>SUM(F27:F45)</f>
        <v>0</v>
      </c>
      <c r="G46" s="47" t="str">
        <f t="shared" si="2"/>
        <v/>
      </c>
      <c r="H46" s="277">
        <f>SUM(H27:H45)</f>
        <v>0</v>
      </c>
      <c r="I46" s="47" t="str">
        <f t="shared" si="3"/>
        <v/>
      </c>
      <c r="J46" s="348"/>
    </row>
    <row r="47" spans="1:10" ht="48.6" customHeight="1" x14ac:dyDescent="0.3">
      <c r="A47" s="388" t="s">
        <v>31</v>
      </c>
      <c r="C47" s="60"/>
      <c r="D47" s="37"/>
      <c r="E47" s="60"/>
      <c r="F47" s="37"/>
      <c r="G47" s="60"/>
      <c r="H47" s="37"/>
      <c r="I47" s="60"/>
    </row>
    <row r="48" spans="1:10" s="9" customFormat="1" ht="25.2" customHeight="1" x14ac:dyDescent="0.25">
      <c r="A48" s="275" t="s">
        <v>16</v>
      </c>
      <c r="B48" s="49"/>
      <c r="C48" s="50" t="str">
        <f>IF(B48="","",IF(B48=0,"",(B48/B$6/$A$11)))</f>
        <v/>
      </c>
      <c r="D48" s="49"/>
      <c r="E48" s="50" t="str">
        <f>IF(D48="","",IF(D48=0,"",(D48/D$6/$A$11)))</f>
        <v/>
      </c>
      <c r="F48" s="49"/>
      <c r="G48" s="50" t="str">
        <f>IF(F48="","",IF(F48=0,"",(F48/F$6/$A$11)))</f>
        <v/>
      </c>
      <c r="H48" s="49"/>
      <c r="I48" s="50" t="str">
        <f>IF(H48="","",IF(H48=0,"",(H48/H$6/$A$11)))</f>
        <v/>
      </c>
      <c r="J48" s="348"/>
    </row>
    <row r="49" spans="1:10" s="9" customFormat="1" ht="30.6" customHeight="1" x14ac:dyDescent="0.25">
      <c r="A49" s="386" t="s">
        <v>119</v>
      </c>
      <c r="B49" s="64">
        <f>SUM(B48:B48)</f>
        <v>0</v>
      </c>
      <c r="C49" s="40" t="str">
        <f>IF(B49="","",IF(B49=0,"",(B49/B$6/$A$11)))</f>
        <v/>
      </c>
      <c r="D49" s="64">
        <f>SUM(D48:D48)</f>
        <v>0</v>
      </c>
      <c r="E49" s="40" t="str">
        <f>IF(D49="","",IF(D49=0,"",(D49/D$6/$A$11)))</f>
        <v/>
      </c>
      <c r="F49" s="64">
        <f>SUM(F48:F48)</f>
        <v>0</v>
      </c>
      <c r="G49" s="40" t="str">
        <f>IF(F49="","",IF(F49=0,"",(F49/F$6/$A$11)))</f>
        <v/>
      </c>
      <c r="H49" s="64">
        <f>SUM(H48:H48)</f>
        <v>0</v>
      </c>
      <c r="I49" s="40" t="str">
        <f>IF(H49="","",IF(H49=0,"",(H49/H$6/$A$11)))</f>
        <v/>
      </c>
      <c r="J49" s="348"/>
    </row>
    <row r="50" spans="1:10" s="9" customFormat="1" ht="25.2" customHeight="1" x14ac:dyDescent="0.3">
      <c r="A50" s="392" t="s">
        <v>17</v>
      </c>
      <c r="B50" s="65"/>
      <c r="C50" s="60"/>
      <c r="D50" s="65"/>
      <c r="E50" s="60"/>
      <c r="F50" s="65"/>
      <c r="G50" s="60"/>
      <c r="H50" s="65"/>
      <c r="I50" s="60"/>
      <c r="J50" s="348"/>
    </row>
    <row r="51" spans="1:10" s="9" customFormat="1" ht="25.2" customHeight="1" x14ac:dyDescent="0.25">
      <c r="A51" s="204" t="s">
        <v>184</v>
      </c>
      <c r="B51" s="49"/>
      <c r="C51" s="50" t="str">
        <f t="shared" ref="C51:C62" si="4">IF(B51="","",IF(B51=0,"",(B51/B$6/$A$11)))</f>
        <v/>
      </c>
      <c r="D51" s="49"/>
      <c r="E51" s="50" t="str">
        <f t="shared" ref="E51:E62" si="5">IF(D51="","",IF(D51=0,"",(D51/D$6/$A$11)))</f>
        <v/>
      </c>
      <c r="F51" s="49"/>
      <c r="G51" s="50" t="str">
        <f t="shared" ref="G51:G62" si="6">IF(F51="","",IF(F51=0,"",(F51/F$6/$A$11)))</f>
        <v/>
      </c>
      <c r="H51" s="49"/>
      <c r="I51" s="50" t="str">
        <f t="shared" ref="I51:I62" si="7">IF(H51="","",IF(H51=0,"",(H51/H$6/$A$11)))</f>
        <v/>
      </c>
      <c r="J51" s="348"/>
    </row>
    <row r="52" spans="1:10" s="9" customFormat="1" ht="31.2" customHeight="1" x14ac:dyDescent="0.25">
      <c r="A52" s="204" t="s">
        <v>35</v>
      </c>
      <c r="B52" s="49"/>
      <c r="C52" s="50" t="str">
        <f t="shared" si="4"/>
        <v/>
      </c>
      <c r="D52" s="49"/>
      <c r="E52" s="50" t="str">
        <f t="shared" si="5"/>
        <v/>
      </c>
      <c r="F52" s="49"/>
      <c r="G52" s="50" t="str">
        <f t="shared" si="6"/>
        <v/>
      </c>
      <c r="H52" s="49"/>
      <c r="I52" s="50" t="str">
        <f t="shared" si="7"/>
        <v/>
      </c>
      <c r="J52" s="348"/>
    </row>
    <row r="53" spans="1:10" s="9" customFormat="1" ht="28.2" customHeight="1" x14ac:dyDescent="0.25">
      <c r="A53" s="270" t="s">
        <v>29</v>
      </c>
      <c r="B53" s="49"/>
      <c r="C53" s="50" t="str">
        <f t="shared" si="4"/>
        <v/>
      </c>
      <c r="D53" s="49"/>
      <c r="E53" s="50" t="str">
        <f t="shared" si="5"/>
        <v/>
      </c>
      <c r="F53" s="49"/>
      <c r="G53" s="50" t="str">
        <f t="shared" si="6"/>
        <v/>
      </c>
      <c r="H53" s="49"/>
      <c r="I53" s="50" t="str">
        <f t="shared" si="7"/>
        <v/>
      </c>
      <c r="J53" s="348"/>
    </row>
    <row r="54" spans="1:10" s="9" customFormat="1" ht="25.2" customHeight="1" x14ac:dyDescent="0.25">
      <c r="A54" s="204" t="s">
        <v>30</v>
      </c>
      <c r="B54" s="49"/>
      <c r="C54" s="50" t="str">
        <f t="shared" si="4"/>
        <v/>
      </c>
      <c r="D54" s="51"/>
      <c r="E54" s="50" t="str">
        <f t="shared" si="5"/>
        <v/>
      </c>
      <c r="F54" s="51"/>
      <c r="G54" s="50" t="str">
        <f t="shared" si="6"/>
        <v/>
      </c>
      <c r="H54" s="51"/>
      <c r="I54" s="50" t="str">
        <f t="shared" si="7"/>
        <v/>
      </c>
      <c r="J54" s="348"/>
    </row>
    <row r="55" spans="1:10" s="9" customFormat="1" ht="27.45" customHeight="1" x14ac:dyDescent="0.25">
      <c r="A55" s="270" t="s">
        <v>34</v>
      </c>
      <c r="B55" s="49"/>
      <c r="C55" s="50" t="str">
        <f t="shared" si="4"/>
        <v/>
      </c>
      <c r="D55" s="75"/>
      <c r="E55" s="50" t="str">
        <f t="shared" si="5"/>
        <v/>
      </c>
      <c r="F55" s="75"/>
      <c r="G55" s="50" t="str">
        <f t="shared" si="6"/>
        <v/>
      </c>
      <c r="H55" s="75"/>
      <c r="I55" s="50" t="str">
        <f t="shared" si="7"/>
        <v/>
      </c>
      <c r="J55" s="348"/>
    </row>
    <row r="56" spans="1:10" s="9" customFormat="1" ht="40.950000000000003" customHeight="1" x14ac:dyDescent="0.25">
      <c r="A56" s="271" t="s">
        <v>346</v>
      </c>
      <c r="B56" s="49"/>
      <c r="C56" s="50" t="str">
        <f t="shared" si="4"/>
        <v/>
      </c>
      <c r="D56" s="75"/>
      <c r="E56" s="50" t="str">
        <f t="shared" si="5"/>
        <v/>
      </c>
      <c r="F56" s="75"/>
      <c r="G56" s="50" t="str">
        <f t="shared" si="6"/>
        <v/>
      </c>
      <c r="H56" s="75"/>
      <c r="I56" s="50" t="str">
        <f t="shared" si="7"/>
        <v/>
      </c>
      <c r="J56" s="348"/>
    </row>
    <row r="57" spans="1:10" s="11" customFormat="1" ht="25.5" customHeight="1" x14ac:dyDescent="0.25">
      <c r="A57" s="272" t="s">
        <v>25</v>
      </c>
      <c r="B57" s="49"/>
      <c r="C57" s="50" t="str">
        <f t="shared" si="4"/>
        <v/>
      </c>
      <c r="D57" s="51"/>
      <c r="E57" s="50" t="str">
        <f t="shared" si="5"/>
        <v/>
      </c>
      <c r="F57" s="276"/>
      <c r="G57" s="50" t="str">
        <f t="shared" si="6"/>
        <v/>
      </c>
      <c r="H57" s="51"/>
      <c r="I57" s="50" t="str">
        <f t="shared" si="7"/>
        <v/>
      </c>
      <c r="J57" s="351"/>
    </row>
    <row r="58" spans="1:10" s="9" customFormat="1" ht="15" customHeight="1" x14ac:dyDescent="0.25">
      <c r="A58" s="202"/>
      <c r="B58" s="75"/>
      <c r="C58" s="50" t="str">
        <f t="shared" si="4"/>
        <v/>
      </c>
      <c r="D58" s="75"/>
      <c r="E58" s="50" t="str">
        <f t="shared" si="5"/>
        <v/>
      </c>
      <c r="F58" s="75"/>
      <c r="G58" s="50" t="str">
        <f t="shared" si="6"/>
        <v/>
      </c>
      <c r="H58" s="75"/>
      <c r="I58" s="50" t="str">
        <f t="shared" si="7"/>
        <v/>
      </c>
      <c r="J58" s="348"/>
    </row>
    <row r="59" spans="1:10" s="9" customFormat="1" ht="25.5" customHeight="1" thickBot="1" x14ac:dyDescent="0.3">
      <c r="A59" s="395" t="s">
        <v>117</v>
      </c>
      <c r="B59" s="62">
        <f>SUM(B51:B58)</f>
        <v>0</v>
      </c>
      <c r="C59" s="70" t="str">
        <f t="shared" si="4"/>
        <v/>
      </c>
      <c r="D59" s="62">
        <f>SUM(D51:D58)</f>
        <v>0</v>
      </c>
      <c r="E59" s="70" t="str">
        <f t="shared" si="5"/>
        <v/>
      </c>
      <c r="F59" s="62">
        <f>SUM(F51:F58)</f>
        <v>0</v>
      </c>
      <c r="G59" s="50" t="str">
        <f t="shared" si="6"/>
        <v/>
      </c>
      <c r="H59" s="62">
        <f>SUM(H51:H58)</f>
        <v>0</v>
      </c>
      <c r="I59" s="70" t="str">
        <f t="shared" si="7"/>
        <v/>
      </c>
      <c r="J59" s="348"/>
    </row>
    <row r="60" spans="1:10" s="9" customFormat="1" ht="37.950000000000003" customHeight="1" thickTop="1" x14ac:dyDescent="0.25">
      <c r="A60" s="405" t="s">
        <v>120</v>
      </c>
      <c r="B60" s="287">
        <f>B25-B46+B49-B59</f>
        <v>0</v>
      </c>
      <c r="C60" s="288" t="str">
        <f t="shared" si="4"/>
        <v/>
      </c>
      <c r="D60" s="287">
        <f>D25-D46+D49-D59</f>
        <v>0</v>
      </c>
      <c r="E60" s="288" t="str">
        <f t="shared" si="5"/>
        <v/>
      </c>
      <c r="F60" s="287">
        <f>F25-F46+F49-F59</f>
        <v>0</v>
      </c>
      <c r="G60" s="289" t="str">
        <f t="shared" si="6"/>
        <v/>
      </c>
      <c r="H60" s="287">
        <f>H25-H46+H49-H59</f>
        <v>0</v>
      </c>
      <c r="I60" s="288" t="str">
        <f t="shared" si="7"/>
        <v/>
      </c>
      <c r="J60" s="348"/>
    </row>
    <row r="61" spans="1:10" s="16" customFormat="1" ht="37.950000000000003" customHeight="1" x14ac:dyDescent="0.25">
      <c r="A61" s="143" t="s">
        <v>121</v>
      </c>
      <c r="B61" s="10">
        <f>'Jälkilaskelma 2021'!B62</f>
        <v>0</v>
      </c>
      <c r="C61" s="147" t="str">
        <f t="shared" si="4"/>
        <v/>
      </c>
      <c r="D61" s="10">
        <f>'Jälkilaskelma 2021'!D62</f>
        <v>0</v>
      </c>
      <c r="E61" s="147" t="str">
        <f t="shared" si="5"/>
        <v/>
      </c>
      <c r="F61" s="10">
        <f>'Jälkilaskelma 2021'!F62</f>
        <v>0</v>
      </c>
      <c r="G61" s="147" t="str">
        <f t="shared" si="6"/>
        <v/>
      </c>
      <c r="H61" s="10">
        <f>'Jälkilaskelma 2021'!H62</f>
        <v>0</v>
      </c>
      <c r="I61" s="147" t="str">
        <f t="shared" si="7"/>
        <v/>
      </c>
      <c r="J61" s="345"/>
    </row>
    <row r="62" spans="1:10" s="9" customFormat="1" ht="37.950000000000003" customHeight="1" x14ac:dyDescent="0.25">
      <c r="A62" s="417" t="s">
        <v>186</v>
      </c>
      <c r="B62" s="290">
        <f>B60+B61</f>
        <v>0</v>
      </c>
      <c r="C62" s="157" t="str">
        <f t="shared" si="4"/>
        <v/>
      </c>
      <c r="D62" s="290">
        <f>D60+D61</f>
        <v>0</v>
      </c>
      <c r="E62" s="157" t="str">
        <f t="shared" si="5"/>
        <v/>
      </c>
      <c r="F62" s="290">
        <f>F60+F61</f>
        <v>0</v>
      </c>
      <c r="G62" s="157" t="str">
        <f t="shared" si="6"/>
        <v/>
      </c>
      <c r="H62" s="290">
        <f>H60+H61</f>
        <v>0</v>
      </c>
      <c r="I62" s="157" t="str">
        <f t="shared" si="7"/>
        <v/>
      </c>
      <c r="J62" s="348"/>
    </row>
    <row r="63" spans="1:10" s="9" customFormat="1" ht="45.6" customHeight="1" thickBot="1" x14ac:dyDescent="0.35">
      <c r="A63" s="375" t="s">
        <v>380</v>
      </c>
      <c r="B63" s="44"/>
      <c r="C63" s="72"/>
      <c r="D63" s="44"/>
      <c r="E63" s="72"/>
      <c r="F63" s="44"/>
      <c r="G63" s="72"/>
      <c r="H63" s="44"/>
      <c r="I63" s="72"/>
      <c r="J63" s="348"/>
    </row>
    <row r="64" spans="1:10" s="9" customFormat="1" ht="25.2" customHeight="1" thickTop="1" x14ac:dyDescent="0.25">
      <c r="A64" s="272" t="s">
        <v>15</v>
      </c>
      <c r="B64" s="46"/>
      <c r="C64" s="50" t="str">
        <f>IF(B64="","",IF(B64=0,"",(B64/B$6/$A$11)))</f>
        <v/>
      </c>
      <c r="D64" s="46"/>
      <c r="E64" s="40" t="str">
        <f>IF(D64="","",IF(D64=0,"",(D64/D$6/$A$11)))</f>
        <v/>
      </c>
      <c r="F64" s="46"/>
      <c r="G64" s="50" t="str">
        <f>IF(F64="","",IF(F64=0,"",(F64/F$6/$A$11)))</f>
        <v/>
      </c>
      <c r="H64" s="46"/>
      <c r="I64" s="50" t="str">
        <f>IF(H64="","",IF(H64=0,"",(H64/H$6/$A$11)))</f>
        <v/>
      </c>
      <c r="J64" s="348"/>
    </row>
    <row r="65" spans="1:10" s="9" customFormat="1" ht="25.2" customHeight="1" x14ac:dyDescent="0.25">
      <c r="A65" s="280" t="s">
        <v>16</v>
      </c>
      <c r="B65" s="49"/>
      <c r="C65" s="50" t="str">
        <f>IF(B65="","",IF(B65=0,"",(B65/B$6/$A$11)))</f>
        <v/>
      </c>
      <c r="D65" s="49"/>
      <c r="E65" s="50" t="str">
        <f>IF(D65="","",IF(D65=0,"",(D65/D$6/$A$11)))</f>
        <v/>
      </c>
      <c r="F65" s="49"/>
      <c r="G65" s="50" t="str">
        <f>IF(F65="","",IF(F65=0,"",(F65/F$6/$A$11)))</f>
        <v/>
      </c>
      <c r="H65" s="49"/>
      <c r="I65" s="50" t="str">
        <f>IF(H65="","",IF(H65=0,"",(H65/H$6/$A$11)))</f>
        <v/>
      </c>
      <c r="J65" s="348"/>
    </row>
    <row r="66" spans="1:10" s="9" customFormat="1" ht="25.2" customHeight="1" x14ac:dyDescent="0.25">
      <c r="A66" s="385" t="s">
        <v>187</v>
      </c>
      <c r="B66" s="64">
        <f>SUM(B64:B65)</f>
        <v>0</v>
      </c>
      <c r="C66" s="40" t="str">
        <f>IF(B66="","",IF(B66=0,"",(B66/B$6/$A$11)))</f>
        <v/>
      </c>
      <c r="D66" s="64">
        <f>SUM(D64:D65)</f>
        <v>0</v>
      </c>
      <c r="E66" s="40" t="str">
        <f>IF(D66="","",IF(D66=0,"",(D66/D$6/$A$11)))</f>
        <v/>
      </c>
      <c r="F66" s="64">
        <f>SUM(F64:F65)</f>
        <v>0</v>
      </c>
      <c r="G66" s="40" t="str">
        <f>IF(F66="","",IF(F66=0,"",(F66/F$6/$A$11)))</f>
        <v/>
      </c>
      <c r="H66" s="64">
        <f>SUM(H64:H65)</f>
        <v>0</v>
      </c>
      <c r="I66" s="40" t="str">
        <f>IF(H66="","",IF(H66=0,"",(H66/H$6/$A$11)))</f>
        <v/>
      </c>
      <c r="J66" s="348"/>
    </row>
    <row r="67" spans="1:10" ht="36.6" customHeight="1" x14ac:dyDescent="0.3">
      <c r="A67" s="392" t="s">
        <v>17</v>
      </c>
      <c r="B67" s="65"/>
      <c r="C67" s="60"/>
      <c r="D67" s="65"/>
      <c r="E67" s="60"/>
      <c r="F67" s="65"/>
      <c r="G67" s="60"/>
      <c r="H67" s="65"/>
      <c r="I67" s="60"/>
    </row>
    <row r="68" spans="1:10" s="9" customFormat="1" ht="25.2" customHeight="1" x14ac:dyDescent="0.25">
      <c r="A68" s="204" t="s">
        <v>184</v>
      </c>
      <c r="B68" s="49"/>
      <c r="C68" s="50" t="str">
        <f t="shared" ref="C68:C79" si="8">IF(B68="","",IF(B68=0,"",(B68/B$6/$A$11)))</f>
        <v/>
      </c>
      <c r="D68" s="49"/>
      <c r="E68" s="50" t="str">
        <f t="shared" ref="E68:E79" si="9">IF(D68="","",IF(D68=0,"",(D68/D$6/$A$11)))</f>
        <v/>
      </c>
      <c r="F68" s="49"/>
      <c r="G68" s="50" t="str">
        <f t="shared" ref="G68:G79" si="10">IF(F68="","",IF(F68=0,"",(F68/F$6/$A$11)))</f>
        <v/>
      </c>
      <c r="H68" s="49"/>
      <c r="I68" s="50" t="str">
        <f t="shared" ref="I68:I79" si="11">IF(H68="","",IF(H68=0,"",(H68/H$6/$A$11)))</f>
        <v/>
      </c>
      <c r="J68" s="348"/>
    </row>
    <row r="69" spans="1:10" s="9" customFormat="1" ht="31.2" customHeight="1" x14ac:dyDescent="0.25">
      <c r="A69" s="204" t="s">
        <v>35</v>
      </c>
      <c r="B69" s="49"/>
      <c r="C69" s="40" t="str">
        <f t="shared" si="8"/>
        <v/>
      </c>
      <c r="D69" s="49"/>
      <c r="E69" s="50" t="str">
        <f t="shared" si="9"/>
        <v/>
      </c>
      <c r="F69" s="49"/>
      <c r="G69" s="50" t="str">
        <f t="shared" si="10"/>
        <v/>
      </c>
      <c r="H69" s="49"/>
      <c r="I69" s="50" t="str">
        <f t="shared" si="11"/>
        <v/>
      </c>
      <c r="J69" s="348"/>
    </row>
    <row r="70" spans="1:10" s="9" customFormat="1" ht="25.2" customHeight="1" x14ac:dyDescent="0.25">
      <c r="A70" s="270" t="s">
        <v>29</v>
      </c>
      <c r="B70" s="49"/>
      <c r="C70" s="38" t="str">
        <f t="shared" si="8"/>
        <v/>
      </c>
      <c r="D70" s="49"/>
      <c r="E70" s="50" t="str">
        <f t="shared" si="9"/>
        <v/>
      </c>
      <c r="F70" s="49"/>
      <c r="G70" s="50" t="str">
        <f t="shared" si="10"/>
        <v/>
      </c>
      <c r="H70" s="49"/>
      <c r="I70" s="50" t="str">
        <f t="shared" si="11"/>
        <v/>
      </c>
      <c r="J70" s="348"/>
    </row>
    <row r="71" spans="1:10" s="9" customFormat="1" ht="25.2" customHeight="1" x14ac:dyDescent="0.25">
      <c r="A71" s="204" t="s">
        <v>30</v>
      </c>
      <c r="B71" s="49"/>
      <c r="C71" s="50" t="str">
        <f t="shared" si="8"/>
        <v/>
      </c>
      <c r="D71" s="51"/>
      <c r="E71" s="50" t="str">
        <f t="shared" si="9"/>
        <v/>
      </c>
      <c r="F71" s="51"/>
      <c r="G71" s="50" t="str">
        <f t="shared" si="10"/>
        <v/>
      </c>
      <c r="H71" s="51"/>
      <c r="I71" s="50" t="str">
        <f t="shared" si="11"/>
        <v/>
      </c>
      <c r="J71" s="348"/>
    </row>
    <row r="72" spans="1:10" s="9" customFormat="1" ht="33" customHeight="1" x14ac:dyDescent="0.25">
      <c r="A72" s="151" t="s">
        <v>34</v>
      </c>
      <c r="B72" s="49"/>
      <c r="C72" s="50" t="str">
        <f t="shared" si="8"/>
        <v/>
      </c>
      <c r="D72" s="75"/>
      <c r="E72" s="50" t="str">
        <f t="shared" si="9"/>
        <v/>
      </c>
      <c r="F72" s="75"/>
      <c r="G72" s="50" t="str">
        <f t="shared" si="10"/>
        <v/>
      </c>
      <c r="H72" s="75"/>
      <c r="I72" s="50" t="str">
        <f t="shared" si="11"/>
        <v/>
      </c>
      <c r="J72" s="348"/>
    </row>
    <row r="73" spans="1:10" s="9" customFormat="1" ht="34.200000000000003" customHeight="1" x14ac:dyDescent="0.25">
      <c r="A73" s="271" t="s">
        <v>346</v>
      </c>
      <c r="B73" s="49"/>
      <c r="C73" s="50" t="str">
        <f t="shared" si="8"/>
        <v/>
      </c>
      <c r="D73" s="75"/>
      <c r="E73" s="50" t="str">
        <f t="shared" si="9"/>
        <v/>
      </c>
      <c r="F73" s="75"/>
      <c r="G73" s="50" t="str">
        <f t="shared" si="10"/>
        <v/>
      </c>
      <c r="H73" s="75"/>
      <c r="I73" s="50" t="str">
        <f t="shared" si="11"/>
        <v/>
      </c>
      <c r="J73" s="348"/>
    </row>
    <row r="74" spans="1:10" s="9" customFormat="1" ht="25.2" customHeight="1" x14ac:dyDescent="0.25">
      <c r="A74" s="272" t="s">
        <v>25</v>
      </c>
      <c r="B74" s="49"/>
      <c r="C74" s="50" t="str">
        <f t="shared" si="8"/>
        <v/>
      </c>
      <c r="D74" s="49"/>
      <c r="E74" s="50" t="str">
        <f t="shared" si="9"/>
        <v/>
      </c>
      <c r="F74" s="49"/>
      <c r="G74" s="50" t="str">
        <f t="shared" si="10"/>
        <v/>
      </c>
      <c r="H74" s="49"/>
      <c r="I74" s="50" t="str">
        <f t="shared" si="11"/>
        <v/>
      </c>
      <c r="J74" s="348"/>
    </row>
    <row r="75" spans="1:10" s="9" customFormat="1" ht="20.399999999999999" customHeight="1" x14ac:dyDescent="0.25">
      <c r="A75" s="203"/>
      <c r="B75" s="75"/>
      <c r="C75" s="50" t="str">
        <f t="shared" si="8"/>
        <v/>
      </c>
      <c r="D75" s="75"/>
      <c r="E75" s="50" t="str">
        <f t="shared" si="9"/>
        <v/>
      </c>
      <c r="F75" s="75"/>
      <c r="G75" s="50" t="str">
        <f t="shared" si="10"/>
        <v/>
      </c>
      <c r="H75" s="75"/>
      <c r="I75" s="50" t="str">
        <f t="shared" si="11"/>
        <v/>
      </c>
      <c r="J75" s="348"/>
    </row>
    <row r="76" spans="1:10" s="9" customFormat="1" ht="33.6" customHeight="1" thickBot="1" x14ac:dyDescent="0.3">
      <c r="A76" s="397" t="s">
        <v>117</v>
      </c>
      <c r="B76" s="62">
        <f>SUM(B68:B75)</f>
        <v>0</v>
      </c>
      <c r="C76" s="70" t="str">
        <f t="shared" si="8"/>
        <v/>
      </c>
      <c r="D76" s="62">
        <f>SUM(D68:D75)</f>
        <v>0</v>
      </c>
      <c r="E76" s="70" t="str">
        <f t="shared" si="9"/>
        <v/>
      </c>
      <c r="F76" s="69">
        <f>SUM(F68:F75)</f>
        <v>0</v>
      </c>
      <c r="G76" s="50" t="str">
        <f t="shared" si="10"/>
        <v/>
      </c>
      <c r="H76" s="69">
        <f>SUM(H68:H75)</f>
        <v>0</v>
      </c>
      <c r="I76" s="70" t="str">
        <f t="shared" si="11"/>
        <v/>
      </c>
      <c r="J76" s="348"/>
    </row>
    <row r="77" spans="1:10" s="11" customFormat="1" ht="31.2" customHeight="1" thickTop="1" x14ac:dyDescent="0.25">
      <c r="A77" s="405" t="s">
        <v>188</v>
      </c>
      <c r="B77" s="132">
        <f>B66-B76</f>
        <v>0</v>
      </c>
      <c r="C77" s="38" t="str">
        <f t="shared" si="8"/>
        <v/>
      </c>
      <c r="D77" s="132">
        <f>D66-D76</f>
        <v>0</v>
      </c>
      <c r="E77" s="38" t="str">
        <f t="shared" si="9"/>
        <v/>
      </c>
      <c r="F77" s="132">
        <f>F66-F76</f>
        <v>0</v>
      </c>
      <c r="G77" s="232" t="str">
        <f t="shared" si="10"/>
        <v/>
      </c>
      <c r="H77" s="132">
        <f>H66-H76</f>
        <v>0</v>
      </c>
      <c r="I77" s="38" t="str">
        <f t="shared" si="11"/>
        <v/>
      </c>
      <c r="J77" s="351"/>
    </row>
    <row r="78" spans="1:10" s="9" customFormat="1" ht="31.2" customHeight="1" x14ac:dyDescent="0.25">
      <c r="A78" s="282" t="s">
        <v>189</v>
      </c>
      <c r="B78" s="49">
        <f>'Jälkilaskelma 2021'!B79</f>
        <v>0</v>
      </c>
      <c r="C78" s="50" t="str">
        <f t="shared" si="8"/>
        <v/>
      </c>
      <c r="D78" s="49">
        <f>'Jälkilaskelma 2021'!D79</f>
        <v>0</v>
      </c>
      <c r="E78" s="50" t="str">
        <f t="shared" si="9"/>
        <v/>
      </c>
      <c r="F78" s="49">
        <f>'Jälkilaskelma 2021'!F79</f>
        <v>0</v>
      </c>
      <c r="G78" s="50" t="str">
        <f t="shared" si="10"/>
        <v/>
      </c>
      <c r="H78" s="49">
        <f>'Jälkilaskelma 2021'!H79</f>
        <v>0</v>
      </c>
      <c r="I78" s="50" t="str">
        <f t="shared" si="11"/>
        <v/>
      </c>
      <c r="J78" s="348"/>
    </row>
    <row r="79" spans="1:10" s="9" customFormat="1" ht="31.2" customHeight="1" x14ac:dyDescent="0.25">
      <c r="A79" s="406" t="s">
        <v>190</v>
      </c>
      <c r="B79" s="133">
        <f>B77+B78</f>
        <v>0</v>
      </c>
      <c r="C79" s="40" t="str">
        <f t="shared" si="8"/>
        <v/>
      </c>
      <c r="D79" s="133">
        <f>D77+D78</f>
        <v>0</v>
      </c>
      <c r="E79" s="40" t="str">
        <f t="shared" si="9"/>
        <v/>
      </c>
      <c r="F79" s="133">
        <f>F77+F78</f>
        <v>0</v>
      </c>
      <c r="G79" s="40" t="str">
        <f t="shared" si="10"/>
        <v/>
      </c>
      <c r="H79" s="133">
        <f>H77+H78</f>
        <v>0</v>
      </c>
      <c r="I79" s="40" t="str">
        <f t="shared" si="11"/>
        <v/>
      </c>
      <c r="J79" s="348"/>
    </row>
    <row r="80" spans="1:10" s="9" customFormat="1" ht="56.4" customHeight="1" thickBot="1" x14ac:dyDescent="0.35">
      <c r="A80" s="375" t="s">
        <v>44</v>
      </c>
      <c r="B80" s="44"/>
      <c r="C80" s="72"/>
      <c r="D80" s="44"/>
      <c r="E80" s="72"/>
      <c r="F80" s="44"/>
      <c r="G80" s="72"/>
      <c r="H80" s="44"/>
      <c r="I80" s="72"/>
      <c r="J80" s="348"/>
    </row>
    <row r="81" spans="1:10" s="12" customFormat="1" ht="31.95" customHeight="1" thickTop="1" x14ac:dyDescent="0.25">
      <c r="A81" s="63" t="s">
        <v>22</v>
      </c>
      <c r="B81" s="37"/>
      <c r="C81" s="60"/>
      <c r="D81" s="37"/>
      <c r="E81" s="60"/>
      <c r="F81" s="37"/>
      <c r="G81" s="60"/>
      <c r="H81" s="37"/>
      <c r="I81" s="60"/>
      <c r="J81" s="352"/>
    </row>
    <row r="82" spans="1:10" s="9" customFormat="1" ht="34.200000000000003" customHeight="1" x14ac:dyDescent="0.25">
      <c r="A82" s="141" t="s">
        <v>191</v>
      </c>
      <c r="B82" s="49"/>
      <c r="C82" s="50" t="str">
        <f>IF(B82="","",IF(B82=0,"",(B82/B$6/$A$11)))</f>
        <v/>
      </c>
      <c r="D82" s="49"/>
      <c r="E82" s="40" t="str">
        <f>IF(D82="","",IF(D82=0,"",(D82/D$6/$A$11)))</f>
        <v/>
      </c>
      <c r="F82" s="49"/>
      <c r="G82" s="50" t="str">
        <f>IF(F82="","",IF(F82=0,"",(F82/F$6/$A$11)))</f>
        <v/>
      </c>
      <c r="H82" s="49"/>
      <c r="I82" s="50" t="str">
        <f>IF(H82="","",IF(H82=0,"",(H82/H$6/$A$11)))</f>
        <v/>
      </c>
      <c r="J82" s="348"/>
    </row>
    <row r="83" spans="1:10" s="9" customFormat="1" ht="36.450000000000003" customHeight="1" x14ac:dyDescent="0.25">
      <c r="A83" s="145" t="s">
        <v>27</v>
      </c>
      <c r="B83" s="75"/>
      <c r="C83" s="50" t="str">
        <f>IF(B83="","",IF(B83=0,"",(B83/B$6/$A$11)))</f>
        <v/>
      </c>
      <c r="D83" s="67"/>
      <c r="E83" s="50" t="str">
        <f>IF(D83="","",IF(D83=0,"",(D83/D$6/$A$11)))</f>
        <v/>
      </c>
      <c r="F83" s="67"/>
      <c r="G83" s="50" t="str">
        <f>IF(F83="","",IF(F83=0,"",(F83/F$6/$A$11)))</f>
        <v/>
      </c>
      <c r="H83" s="67"/>
      <c r="I83" s="50" t="str">
        <f>IF(H83="","",IF(H83=0,"",(H83/H$6/$A$11)))</f>
        <v/>
      </c>
      <c r="J83" s="348"/>
    </row>
    <row r="84" spans="1:10" s="9" customFormat="1" ht="30.6" customHeight="1" x14ac:dyDescent="0.25">
      <c r="A84" s="400" t="s">
        <v>116</v>
      </c>
      <c r="B84" s="64">
        <f>SUM(B82:B83)</f>
        <v>0</v>
      </c>
      <c r="C84" s="40" t="str">
        <f>IF(B84="","",IF(B84=0,"",(B84/B$6/$A$11)))</f>
        <v/>
      </c>
      <c r="D84" s="64">
        <f>SUM(D82:D83)</f>
        <v>0</v>
      </c>
      <c r="E84" s="40" t="str">
        <f>IF(D84="","",IF(D84=0,"",(D84/D$6/$A$11)))</f>
        <v/>
      </c>
      <c r="F84" s="64">
        <f>SUM(F82:F83)</f>
        <v>0</v>
      </c>
      <c r="G84" s="40" t="str">
        <f>IF(F84="","",IF(F84=0,"",(F84/F$6/$A$11)))</f>
        <v/>
      </c>
      <c r="H84" s="64">
        <f>SUM(H82:H83)</f>
        <v>0</v>
      </c>
      <c r="I84" s="40" t="str">
        <f>IF(H84="","",IF(H84=0,"",(H84/H$6/$A$11)))</f>
        <v/>
      </c>
      <c r="J84" s="348"/>
    </row>
    <row r="85" spans="1:10" s="9" customFormat="1" ht="32.4" customHeight="1" x14ac:dyDescent="0.25">
      <c r="A85" s="390" t="s">
        <v>23</v>
      </c>
      <c r="B85"/>
      <c r="C85"/>
      <c r="D85"/>
      <c r="E85"/>
      <c r="F85"/>
      <c r="G85"/>
      <c r="H85"/>
      <c r="I85"/>
      <c r="J85" s="348"/>
    </row>
    <row r="86" spans="1:10" s="9" customFormat="1" ht="33" customHeight="1" x14ac:dyDescent="0.25">
      <c r="A86" s="146" t="s">
        <v>192</v>
      </c>
      <c r="B86" s="10"/>
      <c r="C86" s="50" t="str">
        <f t="shared" ref="C86:C94" si="12">IF(B86="","",IF(B86=0,"",(B86/B$6/$A$11)))</f>
        <v/>
      </c>
      <c r="D86" s="10"/>
      <c r="E86" s="50" t="str">
        <f t="shared" ref="E86:E94" si="13">IF(D86="","",IF(D86=0,"",(D86/D$6/$A$11)))</f>
        <v/>
      </c>
      <c r="F86" s="10"/>
      <c r="G86" s="50" t="str">
        <f t="shared" ref="G86:G94" si="14">IF(F86="","",IF(F86=0,"",(F86/F$6/$A$11)))</f>
        <v/>
      </c>
      <c r="H86" s="10"/>
      <c r="I86" s="50" t="str">
        <f t="shared" ref="I86:I94" si="15">IF(H86="","",IF(H86=0,"",(H86/H$6/$A$11)))</f>
        <v/>
      </c>
      <c r="J86" s="348"/>
    </row>
    <row r="87" spans="1:10" s="9" customFormat="1" ht="33" customHeight="1" x14ac:dyDescent="0.25">
      <c r="A87" s="146" t="s">
        <v>193</v>
      </c>
      <c r="B87" s="10"/>
      <c r="C87" s="50" t="str">
        <f t="shared" si="12"/>
        <v/>
      </c>
      <c r="D87" s="49"/>
      <c r="E87" s="50" t="str">
        <f t="shared" si="13"/>
        <v/>
      </c>
      <c r="F87" s="49"/>
      <c r="G87" s="50" t="str">
        <f t="shared" si="14"/>
        <v/>
      </c>
      <c r="H87" s="49"/>
      <c r="I87" s="50" t="str">
        <f t="shared" si="15"/>
        <v/>
      </c>
      <c r="J87" s="348"/>
    </row>
    <row r="88" spans="1:10" s="9" customFormat="1" ht="33" customHeight="1" x14ac:dyDescent="0.25">
      <c r="A88" s="148" t="s">
        <v>351</v>
      </c>
      <c r="B88" s="10"/>
      <c r="C88" s="50" t="str">
        <f t="shared" si="12"/>
        <v/>
      </c>
      <c r="D88" s="10"/>
      <c r="E88" s="50" t="str">
        <f t="shared" si="13"/>
        <v/>
      </c>
      <c r="F88" s="10"/>
      <c r="G88" s="50" t="str">
        <f t="shared" si="14"/>
        <v/>
      </c>
      <c r="H88" s="10"/>
      <c r="I88" s="50" t="str">
        <f t="shared" si="15"/>
        <v/>
      </c>
      <c r="J88" s="348"/>
    </row>
    <row r="89" spans="1:10" s="9" customFormat="1" ht="33" customHeight="1" x14ac:dyDescent="0.25">
      <c r="A89" s="149" t="s">
        <v>194</v>
      </c>
      <c r="B89" s="10"/>
      <c r="C89" s="50" t="str">
        <f t="shared" si="12"/>
        <v/>
      </c>
      <c r="D89" s="150"/>
      <c r="E89" s="50" t="str">
        <f t="shared" si="13"/>
        <v/>
      </c>
      <c r="F89" s="150"/>
      <c r="G89" s="50" t="str">
        <f t="shared" si="14"/>
        <v/>
      </c>
      <c r="H89" s="150"/>
      <c r="I89" s="50" t="str">
        <f t="shared" si="15"/>
        <v/>
      </c>
      <c r="J89" s="348"/>
    </row>
    <row r="90" spans="1:10" s="9" customFormat="1" ht="21" customHeight="1" x14ac:dyDescent="0.25">
      <c r="A90" s="151"/>
      <c r="B90" s="75"/>
      <c r="C90" s="50" t="str">
        <f t="shared" si="12"/>
        <v/>
      </c>
      <c r="D90" s="75"/>
      <c r="E90" s="50" t="str">
        <f t="shared" si="13"/>
        <v/>
      </c>
      <c r="F90" s="75"/>
      <c r="G90" s="50" t="str">
        <f t="shared" si="14"/>
        <v/>
      </c>
      <c r="H90" s="75"/>
      <c r="I90" s="50" t="str">
        <f t="shared" si="15"/>
        <v/>
      </c>
      <c r="J90" s="348"/>
    </row>
    <row r="91" spans="1:10" s="9" customFormat="1" ht="32.4" customHeight="1" thickBot="1" x14ac:dyDescent="0.3">
      <c r="A91" s="400" t="s">
        <v>127</v>
      </c>
      <c r="B91" s="62">
        <f>SUM(B86:B90)</f>
        <v>0</v>
      </c>
      <c r="C91" s="70" t="str">
        <f t="shared" si="12"/>
        <v/>
      </c>
      <c r="D91" s="62">
        <f>SUM(D86:D90)</f>
        <v>0</v>
      </c>
      <c r="E91" s="70" t="str">
        <f t="shared" si="13"/>
        <v/>
      </c>
      <c r="F91" s="69">
        <f>SUM(F86:F90)</f>
        <v>0</v>
      </c>
      <c r="G91" s="50" t="str">
        <f t="shared" si="14"/>
        <v/>
      </c>
      <c r="H91" s="69">
        <f>SUM(H86:H90)</f>
        <v>0</v>
      </c>
      <c r="I91" s="70" t="str">
        <f t="shared" si="15"/>
        <v/>
      </c>
      <c r="J91" s="348"/>
    </row>
    <row r="92" spans="1:10" s="9" customFormat="1" ht="37.200000000000003" customHeight="1" thickTop="1" x14ac:dyDescent="0.25">
      <c r="A92" s="404" t="s">
        <v>76</v>
      </c>
      <c r="B92" s="134">
        <f>B84-B91</f>
        <v>0</v>
      </c>
      <c r="C92" s="38" t="str">
        <f t="shared" si="12"/>
        <v/>
      </c>
      <c r="D92" s="134">
        <f>D84-D91</f>
        <v>0</v>
      </c>
      <c r="E92" s="38" t="str">
        <f t="shared" si="13"/>
        <v/>
      </c>
      <c r="F92" s="134">
        <f>F84-F91</f>
        <v>0</v>
      </c>
      <c r="G92" s="232" t="str">
        <f t="shared" si="14"/>
        <v/>
      </c>
      <c r="H92" s="134">
        <f>H84-H91</f>
        <v>0</v>
      </c>
      <c r="I92" s="38" t="str">
        <f t="shared" si="15"/>
        <v/>
      </c>
      <c r="J92" s="348"/>
    </row>
    <row r="93" spans="1:10" s="9" customFormat="1" ht="37.200000000000003" customHeight="1" x14ac:dyDescent="0.25">
      <c r="A93" s="153" t="s">
        <v>345</v>
      </c>
      <c r="B93" s="49">
        <f>'Jälkilaskelma 2021'!B94</f>
        <v>0</v>
      </c>
      <c r="C93" s="50" t="str">
        <f t="shared" si="12"/>
        <v/>
      </c>
      <c r="D93" s="49">
        <f>'Jälkilaskelma 2021'!D94</f>
        <v>0</v>
      </c>
      <c r="E93" s="50" t="str">
        <f t="shared" si="13"/>
        <v/>
      </c>
      <c r="F93" s="49">
        <f>'Jälkilaskelma 2021'!F94</f>
        <v>0</v>
      </c>
      <c r="G93" s="50" t="str">
        <f t="shared" si="14"/>
        <v/>
      </c>
      <c r="H93" s="49">
        <f>'Jälkilaskelma 2021'!H94</f>
        <v>0</v>
      </c>
      <c r="I93" s="50" t="str">
        <f t="shared" si="15"/>
        <v/>
      </c>
      <c r="J93" s="348"/>
    </row>
    <row r="94" spans="1:10" s="9" customFormat="1" ht="37.200000000000003" customHeight="1" x14ac:dyDescent="0.25">
      <c r="A94" s="403" t="s">
        <v>195</v>
      </c>
      <c r="B94" s="133">
        <f>B92+B93</f>
        <v>0</v>
      </c>
      <c r="C94" s="40" t="str">
        <f t="shared" si="12"/>
        <v/>
      </c>
      <c r="D94" s="133">
        <f>D92+D93</f>
        <v>0</v>
      </c>
      <c r="E94" s="50" t="str">
        <f t="shared" si="13"/>
        <v/>
      </c>
      <c r="F94" s="133">
        <f>F92+F93</f>
        <v>0</v>
      </c>
      <c r="G94" s="50" t="str">
        <f t="shared" si="14"/>
        <v/>
      </c>
      <c r="H94" s="133">
        <f>H92+H93</f>
        <v>0</v>
      </c>
      <c r="I94" s="50" t="str">
        <f t="shared" si="15"/>
        <v/>
      </c>
      <c r="J94" s="348"/>
    </row>
    <row r="95" spans="1:10" s="9" customFormat="1" ht="78" customHeight="1" thickBot="1" x14ac:dyDescent="0.35">
      <c r="A95" s="376" t="s">
        <v>109</v>
      </c>
      <c r="B95" s="197"/>
      <c r="C95" s="197"/>
      <c r="D95" s="197"/>
      <c r="E95" s="192"/>
      <c r="F95" s="197"/>
      <c r="G95" s="192"/>
      <c r="H95" s="197"/>
      <c r="I95" s="192"/>
      <c r="J95" s="348"/>
    </row>
    <row r="96" spans="1:10" s="9" customFormat="1" ht="38.4" customHeight="1" thickTop="1" x14ac:dyDescent="0.25">
      <c r="A96" s="283" t="s">
        <v>106</v>
      </c>
      <c r="B96" s="140">
        <f>'Jälkilaskelma 2021'!B103</f>
        <v>0</v>
      </c>
      <c r="C96" s="60"/>
      <c r="D96" s="140">
        <f>'Jälkilaskelma 2021'!D103</f>
        <v>0</v>
      </c>
      <c r="E96" s="233"/>
      <c r="F96" s="140">
        <f>'Jälkilaskelma 2021'!F103</f>
        <v>0</v>
      </c>
      <c r="G96" s="233"/>
      <c r="H96" s="140">
        <f>'Jälkilaskelma 2021'!H103</f>
        <v>0</v>
      </c>
      <c r="I96" s="60"/>
      <c r="J96" s="348"/>
    </row>
    <row r="97" spans="1:10" s="431" customFormat="1" ht="45.6" customHeight="1" x14ac:dyDescent="0.25">
      <c r="A97" s="141" t="s">
        <v>381</v>
      </c>
      <c r="B97" s="75"/>
      <c r="C97" s="76"/>
      <c r="D97" s="75"/>
      <c r="E97" s="76"/>
      <c r="F97" s="75"/>
      <c r="G97" s="76"/>
      <c r="H97" s="75"/>
      <c r="I97" s="76"/>
      <c r="J97" s="352"/>
    </row>
    <row r="98" spans="1:10" s="13" customFormat="1" ht="37.200000000000003" customHeight="1" x14ac:dyDescent="0.25">
      <c r="A98" s="48" t="s">
        <v>107</v>
      </c>
      <c r="B98" s="75"/>
      <c r="C98" s="76"/>
      <c r="D98" s="75"/>
      <c r="E98" s="76"/>
      <c r="F98" s="75"/>
      <c r="G98" s="76"/>
      <c r="H98" s="75"/>
      <c r="I98" s="76"/>
      <c r="J98" s="348"/>
    </row>
    <row r="99" spans="1:10" s="13" customFormat="1" ht="36.6" customHeight="1" x14ac:dyDescent="0.25">
      <c r="A99" s="48" t="s">
        <v>108</v>
      </c>
      <c r="B99" s="77"/>
      <c r="C99" s="78"/>
      <c r="D99" s="77"/>
      <c r="E99" s="76"/>
      <c r="F99" s="77"/>
      <c r="G99" s="76"/>
      <c r="H99" s="77"/>
      <c r="I99" s="76"/>
      <c r="J99" s="348"/>
    </row>
    <row r="100" spans="1:10" s="13" customFormat="1" ht="36.6" customHeight="1" x14ac:dyDescent="0.25">
      <c r="A100" s="48" t="s">
        <v>354</v>
      </c>
      <c r="B100" s="77"/>
      <c r="C100" s="78"/>
      <c r="D100" s="77"/>
      <c r="E100" s="76"/>
      <c r="F100" s="77"/>
      <c r="G100" s="76"/>
      <c r="H100" s="77"/>
      <c r="I100" s="76"/>
      <c r="J100" s="348"/>
    </row>
    <row r="101" spans="1:10" s="13" customFormat="1" ht="49.95" customHeight="1" x14ac:dyDescent="0.25">
      <c r="A101" s="204" t="s">
        <v>196</v>
      </c>
      <c r="B101" s="75"/>
      <c r="C101" s="78"/>
      <c r="D101" s="75"/>
      <c r="E101" s="76"/>
      <c r="F101" s="75"/>
      <c r="G101" s="76"/>
      <c r="H101" s="75"/>
      <c r="I101" s="76"/>
      <c r="J101" s="348"/>
    </row>
    <row r="102" spans="1:10" s="13" customFormat="1" ht="49.95" customHeight="1" thickBot="1" x14ac:dyDescent="0.3">
      <c r="A102" s="432" t="s">
        <v>430</v>
      </c>
      <c r="B102" s="79"/>
      <c r="C102" s="76"/>
      <c r="D102" s="79"/>
      <c r="E102" s="76"/>
      <c r="F102" s="79"/>
      <c r="G102" s="76"/>
      <c r="H102" s="79"/>
      <c r="I102" s="76"/>
      <c r="J102" s="348"/>
    </row>
    <row r="103" spans="1:10" s="13" customFormat="1" ht="46.2" customHeight="1" thickTop="1" x14ac:dyDescent="0.25">
      <c r="A103" s="402" t="s">
        <v>197</v>
      </c>
      <c r="B103" s="132">
        <f>SUM(B96:B102)</f>
        <v>0</v>
      </c>
      <c r="C103" s="78"/>
      <c r="D103" s="132">
        <f>SUM(D96:D102)</f>
        <v>0</v>
      </c>
      <c r="E103" s="60"/>
      <c r="F103" s="132">
        <f>SUM(F96:F102)</f>
        <v>0</v>
      </c>
      <c r="G103" s="60"/>
      <c r="H103" s="132">
        <f>SUM(H96:H102)</f>
        <v>0</v>
      </c>
      <c r="I103" s="60"/>
      <c r="J103" s="348"/>
    </row>
    <row r="104" spans="1:10" s="13" customFormat="1" ht="67.95" customHeight="1" thickBot="1" x14ac:dyDescent="0.35">
      <c r="A104" s="71" t="s">
        <v>267</v>
      </c>
      <c r="B104" s="194"/>
      <c r="C104" s="195"/>
      <c r="D104" s="194"/>
      <c r="E104" s="72"/>
      <c r="F104" s="194"/>
      <c r="G104" s="72"/>
      <c r="H104" s="194"/>
      <c r="I104" s="72"/>
      <c r="J104" s="348"/>
    </row>
    <row r="105" spans="1:10" s="15" customFormat="1" ht="46.95" customHeight="1" thickTop="1" x14ac:dyDescent="0.25">
      <c r="A105" s="193" t="s">
        <v>198</v>
      </c>
      <c r="B105" s="164">
        <f>B62</f>
        <v>0</v>
      </c>
      <c r="C105" s="50" t="str">
        <f t="shared" ref="C105:C110" si="16">IF(B105="","",IF(B105=0,"",(B105/B$6/$A$11)))</f>
        <v/>
      </c>
      <c r="D105" s="164">
        <f>D62</f>
        <v>0</v>
      </c>
      <c r="E105" s="50" t="str">
        <f t="shared" ref="E105:E110" si="17">IF(D105="","",IF(D105=0,"",(D105/D$6/$A$11)))</f>
        <v/>
      </c>
      <c r="F105" s="164">
        <f>F62</f>
        <v>0</v>
      </c>
      <c r="G105" s="50" t="str">
        <f t="shared" ref="G105:G110" si="18">IF(F105="","",IF(F105=0,"",(F105/F$6/$A$11)))</f>
        <v/>
      </c>
      <c r="H105" s="164">
        <f>H62</f>
        <v>0</v>
      </c>
      <c r="I105" s="50" t="str">
        <f t="shared" ref="I105:I110" si="19">IF(H105="","",IF(H105=0,"",(H105/H$6/$A$11)))</f>
        <v/>
      </c>
      <c r="J105" s="351"/>
    </row>
    <row r="106" spans="1:10" s="16" customFormat="1" ht="46.95" customHeight="1" thickBot="1" x14ac:dyDescent="0.3">
      <c r="A106" s="158" t="s">
        <v>199</v>
      </c>
      <c r="B106" s="147">
        <f>B79</f>
        <v>0</v>
      </c>
      <c r="C106" s="70" t="str">
        <f t="shared" si="16"/>
        <v/>
      </c>
      <c r="D106" s="147">
        <f>D79</f>
        <v>0</v>
      </c>
      <c r="E106" s="70" t="str">
        <f t="shared" si="17"/>
        <v/>
      </c>
      <c r="F106" s="147">
        <f>F79</f>
        <v>0</v>
      </c>
      <c r="G106" s="70" t="str">
        <f t="shared" si="18"/>
        <v/>
      </c>
      <c r="H106" s="147">
        <f>H79</f>
        <v>0</v>
      </c>
      <c r="I106" s="70" t="str">
        <f t="shared" si="19"/>
        <v/>
      </c>
      <c r="J106" s="345"/>
    </row>
    <row r="107" spans="1:10" s="9" customFormat="1" ht="46.95" customHeight="1" thickTop="1" x14ac:dyDescent="0.25">
      <c r="A107" s="401" t="s">
        <v>332</v>
      </c>
      <c r="B107" s="161">
        <f>SUM(B105:B106)</f>
        <v>0</v>
      </c>
      <c r="C107" s="38" t="str">
        <f t="shared" si="16"/>
        <v/>
      </c>
      <c r="D107" s="161">
        <f>SUM(D105:D106)</f>
        <v>0</v>
      </c>
      <c r="E107" s="38" t="str">
        <f t="shared" si="17"/>
        <v/>
      </c>
      <c r="F107" s="161">
        <f>SUM(F105:F106)</f>
        <v>0</v>
      </c>
      <c r="G107" s="38" t="str">
        <f t="shared" si="18"/>
        <v/>
      </c>
      <c r="H107" s="161">
        <f>SUM(H105:H106)</f>
        <v>0</v>
      </c>
      <c r="I107" s="38" t="str">
        <f t="shared" si="19"/>
        <v/>
      </c>
      <c r="J107" s="348"/>
    </row>
    <row r="108" spans="1:10" s="9" customFormat="1" ht="46.95" customHeight="1" x14ac:dyDescent="0.25">
      <c r="A108" s="156" t="s">
        <v>200</v>
      </c>
      <c r="B108" s="157">
        <f>B94</f>
        <v>0</v>
      </c>
      <c r="C108" s="50" t="str">
        <f t="shared" si="16"/>
        <v/>
      </c>
      <c r="D108" s="157">
        <f>D94</f>
        <v>0</v>
      </c>
      <c r="E108" s="50" t="str">
        <f t="shared" si="17"/>
        <v/>
      </c>
      <c r="F108" s="157">
        <f>F94</f>
        <v>0</v>
      </c>
      <c r="G108" s="50" t="str">
        <f t="shared" si="18"/>
        <v/>
      </c>
      <c r="H108" s="157">
        <f>H94</f>
        <v>0</v>
      </c>
      <c r="I108" s="50" t="str">
        <f t="shared" si="19"/>
        <v/>
      </c>
      <c r="J108" s="348"/>
    </row>
    <row r="109" spans="1:10" s="9" customFormat="1" ht="46.95" customHeight="1" thickBot="1" x14ac:dyDescent="0.3">
      <c r="A109" s="162" t="s">
        <v>201</v>
      </c>
      <c r="B109" s="159">
        <f>B103</f>
        <v>0</v>
      </c>
      <c r="C109" s="70" t="str">
        <f t="shared" si="16"/>
        <v/>
      </c>
      <c r="D109" s="159">
        <f>D103</f>
        <v>0</v>
      </c>
      <c r="E109" s="70" t="str">
        <f t="shared" si="17"/>
        <v/>
      </c>
      <c r="F109" s="159">
        <f>F103</f>
        <v>0</v>
      </c>
      <c r="G109" s="50" t="str">
        <f t="shared" si="18"/>
        <v/>
      </c>
      <c r="H109" s="159">
        <f>H103</f>
        <v>0</v>
      </c>
      <c r="I109" s="70" t="str">
        <f t="shared" si="19"/>
        <v/>
      </c>
      <c r="J109" s="348"/>
    </row>
    <row r="110" spans="1:10" s="9" customFormat="1" ht="46.95" customHeight="1" thickTop="1" x14ac:dyDescent="0.25">
      <c r="A110" s="401" t="s">
        <v>202</v>
      </c>
      <c r="B110" s="163">
        <f>B107+B108+B109</f>
        <v>0</v>
      </c>
      <c r="C110" s="47" t="str">
        <f t="shared" si="16"/>
        <v/>
      </c>
      <c r="D110" s="163">
        <f>D107+D108+D109</f>
        <v>0</v>
      </c>
      <c r="E110" s="47" t="str">
        <f t="shared" si="17"/>
        <v/>
      </c>
      <c r="F110" s="163">
        <f>F107+F108+F109</f>
        <v>0</v>
      </c>
      <c r="G110" s="232" t="str">
        <f t="shared" si="18"/>
        <v/>
      </c>
      <c r="H110" s="163">
        <f>H107+H108+H109</f>
        <v>0</v>
      </c>
      <c r="I110" s="232" t="str">
        <f t="shared" si="19"/>
        <v/>
      </c>
      <c r="J110" s="348"/>
    </row>
    <row r="111" spans="1:10" s="14" customFormat="1" ht="79.2" customHeight="1" x14ac:dyDescent="0.4">
      <c r="A111" s="165" t="s">
        <v>130</v>
      </c>
      <c r="B111" s="121"/>
      <c r="C111" s="166"/>
      <c r="D111" s="121"/>
      <c r="E111" s="166"/>
      <c r="F111" s="121"/>
      <c r="G111" s="166"/>
      <c r="H111" s="121"/>
      <c r="I111" s="166"/>
      <c r="J111" s="346"/>
    </row>
    <row r="112" spans="1:10" s="9" customFormat="1" ht="42" customHeight="1" x14ac:dyDescent="0.3">
      <c r="A112" s="167" t="s">
        <v>101</v>
      </c>
      <c r="B112" s="80"/>
      <c r="C112" s="81"/>
      <c r="D112" s="80"/>
      <c r="E112" s="81"/>
      <c r="F112" s="80"/>
      <c r="G112" s="81"/>
      <c r="H112" s="80"/>
      <c r="I112" s="81"/>
      <c r="J112" s="348"/>
    </row>
    <row r="113" spans="1:10" s="9" customFormat="1" ht="38.4" customHeight="1" x14ac:dyDescent="0.25">
      <c r="A113" s="17" t="s">
        <v>431</v>
      </c>
      <c r="B113" s="112" t="s">
        <v>41</v>
      </c>
      <c r="C113" s="81"/>
      <c r="D113" s="112" t="s">
        <v>41</v>
      </c>
      <c r="E113" s="81"/>
      <c r="F113" s="112" t="s">
        <v>41</v>
      </c>
      <c r="G113" s="81"/>
      <c r="H113" s="112" t="s">
        <v>41</v>
      </c>
      <c r="I113" s="81"/>
      <c r="J113" s="348"/>
    </row>
    <row r="114" spans="1:10" s="11" customFormat="1" ht="32.4" customHeight="1" x14ac:dyDescent="0.25">
      <c r="A114" s="168" t="s">
        <v>24</v>
      </c>
      <c r="B114" s="49"/>
      <c r="C114" s="81"/>
      <c r="D114" s="49"/>
      <c r="E114" s="81"/>
      <c r="F114" s="49"/>
      <c r="G114" s="81"/>
      <c r="H114" s="49"/>
      <c r="I114" s="81"/>
      <c r="J114" s="351"/>
    </row>
    <row r="115" spans="1:10" s="16" customFormat="1" ht="32.4" customHeight="1" x14ac:dyDescent="0.25">
      <c r="A115" s="168" t="s">
        <v>203</v>
      </c>
      <c r="B115" s="49"/>
      <c r="C115" s="81"/>
      <c r="D115" s="49"/>
      <c r="E115" s="81"/>
      <c r="F115" s="49"/>
      <c r="G115" s="81"/>
      <c r="H115" s="49"/>
      <c r="I115" s="81"/>
      <c r="J115" s="345"/>
    </row>
    <row r="116" spans="1:10" s="6" customFormat="1" ht="31.95" customHeight="1" x14ac:dyDescent="0.25">
      <c r="A116" s="168" t="s">
        <v>91</v>
      </c>
      <c r="B116" s="49"/>
      <c r="C116" s="81"/>
      <c r="D116" s="49"/>
      <c r="E116" s="81"/>
      <c r="F116" s="49"/>
      <c r="G116" s="81"/>
      <c r="H116" s="49"/>
      <c r="I116" s="81"/>
      <c r="J116" s="345"/>
    </row>
    <row r="117" spans="1:10" s="9" customFormat="1" ht="31.95" customHeight="1" x14ac:dyDescent="0.25">
      <c r="A117" s="18" t="s">
        <v>92</v>
      </c>
      <c r="B117" s="49"/>
      <c r="C117" s="81"/>
      <c r="D117" s="49"/>
      <c r="E117" s="81"/>
      <c r="F117" s="49"/>
      <c r="G117" s="81"/>
      <c r="H117" s="49"/>
      <c r="I117" s="81"/>
      <c r="J117" s="348"/>
    </row>
    <row r="118" spans="1:10" s="9" customFormat="1" ht="30" customHeight="1" x14ac:dyDescent="0.25">
      <c r="A118" s="261" t="s">
        <v>185</v>
      </c>
      <c r="B118" s="49"/>
      <c r="C118" s="81"/>
      <c r="D118" s="49"/>
      <c r="E118" s="81"/>
      <c r="F118" s="49"/>
      <c r="G118" s="81"/>
      <c r="H118" s="49"/>
      <c r="I118" s="81"/>
      <c r="J118" s="348"/>
    </row>
    <row r="119" spans="1:10" s="9" customFormat="1" ht="33" customHeight="1" thickBot="1" x14ac:dyDescent="0.3">
      <c r="A119" s="262" t="s">
        <v>97</v>
      </c>
      <c r="B119" s="84"/>
      <c r="C119" s="81"/>
      <c r="D119" s="84"/>
      <c r="E119" s="81"/>
      <c r="F119" s="84"/>
      <c r="G119" s="81"/>
      <c r="H119" s="84"/>
      <c r="I119" s="81"/>
      <c r="J119" s="348"/>
    </row>
    <row r="120" spans="1:10" s="16" customFormat="1" ht="31.95" customHeight="1" thickTop="1" x14ac:dyDescent="0.25">
      <c r="A120" s="420" t="s">
        <v>36</v>
      </c>
      <c r="B120" s="85">
        <f>SUM(B114:B119)</f>
        <v>0</v>
      </c>
      <c r="C120" s="81"/>
      <c r="D120" s="85">
        <f>SUM(D114:D119)</f>
        <v>0</v>
      </c>
      <c r="E120" s="81"/>
      <c r="F120" s="85">
        <f>SUM(F114:F119)</f>
        <v>0</v>
      </c>
      <c r="G120" s="81"/>
      <c r="H120" s="85">
        <f>SUM(H114:H119)</f>
        <v>0</v>
      </c>
      <c r="I120" s="81"/>
      <c r="J120" s="345"/>
    </row>
    <row r="121" spans="1:10" s="6" customFormat="1" ht="31.95" customHeight="1" x14ac:dyDescent="0.25">
      <c r="A121" s="419" t="s">
        <v>37</v>
      </c>
      <c r="B121" s="49">
        <f>'Jälkilaskelma 2021'!B122</f>
        <v>0</v>
      </c>
      <c r="C121" s="81"/>
      <c r="D121" s="49">
        <f>'Jälkilaskelma 2021'!D122</f>
        <v>0</v>
      </c>
      <c r="E121" s="81"/>
      <c r="F121" s="49">
        <f>'Jälkilaskelma 2021'!F122</f>
        <v>0</v>
      </c>
      <c r="G121" s="81"/>
      <c r="H121" s="49">
        <f>'Jälkilaskelma 2021'!H122</f>
        <v>0</v>
      </c>
      <c r="I121" s="81"/>
      <c r="J121" s="345"/>
    </row>
    <row r="122" spans="1:10" s="9" customFormat="1" ht="31.95" customHeight="1" x14ac:dyDescent="0.25">
      <c r="A122" s="418" t="s">
        <v>39</v>
      </c>
      <c r="B122" s="85">
        <f>SUM(B120:B121)</f>
        <v>0</v>
      </c>
      <c r="C122" s="81"/>
      <c r="D122" s="85">
        <f>SUM(D120:D121)</f>
        <v>0</v>
      </c>
      <c r="E122" s="81"/>
      <c r="F122" s="85">
        <f>SUM(F120:F121)</f>
        <v>0</v>
      </c>
      <c r="G122" s="81"/>
      <c r="H122" s="85">
        <f>SUM(H120:H121)</f>
        <v>0</v>
      </c>
      <c r="I122" s="81"/>
      <c r="J122" s="348"/>
    </row>
    <row r="123" spans="1:10" s="9" customFormat="1" ht="52.95" customHeight="1" x14ac:dyDescent="0.3">
      <c r="A123" s="167" t="s">
        <v>222</v>
      </c>
      <c r="B123" s="80"/>
      <c r="C123" s="81"/>
      <c r="D123" s="80"/>
      <c r="E123" s="81"/>
      <c r="F123" s="80"/>
      <c r="G123" s="81"/>
      <c r="H123" s="80"/>
      <c r="I123" s="81"/>
      <c r="J123" s="348"/>
    </row>
    <row r="124" spans="1:10" s="16" customFormat="1" ht="31.95" customHeight="1" x14ac:dyDescent="0.25">
      <c r="A124" s="168" t="s">
        <v>20</v>
      </c>
      <c r="B124" s="49"/>
      <c r="C124" s="81"/>
      <c r="D124" s="49"/>
      <c r="E124" s="81"/>
      <c r="F124" s="49"/>
      <c r="G124" s="81"/>
      <c r="H124" s="49"/>
      <c r="I124" s="81"/>
      <c r="J124" s="345"/>
    </row>
    <row r="125" spans="1:10" s="6" customFormat="1" ht="32.4" customHeight="1" x14ac:dyDescent="0.25">
      <c r="A125" s="168" t="s">
        <v>96</v>
      </c>
      <c r="B125" s="49"/>
      <c r="C125" s="81"/>
      <c r="D125" s="49"/>
      <c r="E125" s="81"/>
      <c r="F125" s="49"/>
      <c r="G125" s="81"/>
      <c r="H125" s="49"/>
      <c r="I125" s="81"/>
      <c r="J125" s="345"/>
    </row>
    <row r="126" spans="1:10" s="9" customFormat="1" ht="32.4" customHeight="1" x14ac:dyDescent="0.25">
      <c r="A126" s="168" t="s">
        <v>93</v>
      </c>
      <c r="B126" s="49"/>
      <c r="C126" s="81"/>
      <c r="D126" s="49"/>
      <c r="E126" s="81"/>
      <c r="F126" s="49"/>
      <c r="G126" s="81"/>
      <c r="H126" s="49"/>
      <c r="I126" s="81"/>
      <c r="J126" s="348"/>
    </row>
    <row r="127" spans="1:10" s="9" customFormat="1" ht="35.4" customHeight="1" x14ac:dyDescent="0.25">
      <c r="A127" s="18" t="s">
        <v>204</v>
      </c>
      <c r="B127" s="49"/>
      <c r="C127" s="81"/>
      <c r="D127" s="46"/>
      <c r="E127" s="81"/>
      <c r="F127" s="46"/>
      <c r="G127" s="81"/>
      <c r="H127" s="46"/>
      <c r="I127" s="81"/>
      <c r="J127" s="348"/>
    </row>
    <row r="128" spans="1:10" s="9" customFormat="1" ht="35.4" customHeight="1" x14ac:dyDescent="0.25">
      <c r="A128" s="261" t="s">
        <v>185</v>
      </c>
      <c r="B128" s="49"/>
      <c r="C128" s="81"/>
      <c r="D128" s="46"/>
      <c r="E128" s="81"/>
      <c r="F128" s="46"/>
      <c r="G128" s="81"/>
      <c r="H128" s="46"/>
      <c r="I128" s="81"/>
      <c r="J128" s="348"/>
    </row>
    <row r="129" spans="1:10" ht="37.200000000000003" customHeight="1" thickBot="1" x14ac:dyDescent="0.3">
      <c r="A129" s="284" t="s">
        <v>97</v>
      </c>
      <c r="B129" s="84"/>
      <c r="C129" s="81"/>
      <c r="D129" s="84"/>
      <c r="E129" s="81"/>
      <c r="F129" s="84"/>
      <c r="G129" s="81"/>
      <c r="H129" s="84"/>
      <c r="I129" s="81"/>
    </row>
    <row r="130" spans="1:10" s="9" customFormat="1" ht="29.4" customHeight="1" thickTop="1" x14ac:dyDescent="0.25">
      <c r="A130" s="420" t="s">
        <v>38</v>
      </c>
      <c r="B130" s="85">
        <f>SUM(B124:B129)</f>
        <v>0</v>
      </c>
      <c r="C130" s="81"/>
      <c r="D130" s="85">
        <f>SUM(D124:D129)</f>
        <v>0</v>
      </c>
      <c r="E130" s="81"/>
      <c r="F130" s="85">
        <f>SUM(F124:F129)</f>
        <v>0</v>
      </c>
      <c r="G130" s="81"/>
      <c r="H130" s="85">
        <f>SUM(H124:H129)</f>
        <v>0</v>
      </c>
      <c r="I130" s="81"/>
      <c r="J130" s="348"/>
    </row>
    <row r="131" spans="1:10" s="9" customFormat="1" ht="29.4" customHeight="1" x14ac:dyDescent="0.25">
      <c r="A131" s="419" t="s">
        <v>37</v>
      </c>
      <c r="B131" s="49">
        <f>'Jälkilaskelma 2021'!B132</f>
        <v>0</v>
      </c>
      <c r="C131" s="81"/>
      <c r="D131" s="49">
        <f>'Jälkilaskelma 2021'!D132</f>
        <v>0</v>
      </c>
      <c r="E131" s="81"/>
      <c r="F131" s="49">
        <f>'Jälkilaskelma 2021'!F132</f>
        <v>0</v>
      </c>
      <c r="G131" s="81"/>
      <c r="H131" s="49">
        <f>'Jälkilaskelma 2021'!H132</f>
        <v>0</v>
      </c>
      <c r="I131" s="81"/>
      <c r="J131" s="348"/>
    </row>
    <row r="132" spans="1:10" ht="29.4" customHeight="1" x14ac:dyDescent="0.25">
      <c r="A132" s="418" t="s">
        <v>40</v>
      </c>
      <c r="B132" s="85">
        <f>SUM(B130:B131)</f>
        <v>0</v>
      </c>
      <c r="C132" s="81"/>
      <c r="D132" s="85">
        <f>SUM(D130:D131)</f>
        <v>0</v>
      </c>
      <c r="E132" s="81"/>
      <c r="F132" s="85">
        <f>SUM(F130:F131)</f>
        <v>0</v>
      </c>
      <c r="G132" s="81"/>
      <c r="H132" s="85">
        <f>SUM(H130:H131)</f>
        <v>0</v>
      </c>
      <c r="I132" s="81"/>
    </row>
    <row r="133" spans="1:10" s="9" customFormat="1" ht="82.95" customHeight="1" x14ac:dyDescent="0.25">
      <c r="A133" s="111" t="s">
        <v>221</v>
      </c>
      <c r="B133" s="86"/>
      <c r="C133" s="87"/>
      <c r="D133" s="86"/>
      <c r="E133" s="87"/>
      <c r="F133" s="86"/>
      <c r="G133" s="87"/>
      <c r="H133" s="86"/>
      <c r="I133" s="87"/>
      <c r="J133" s="348"/>
    </row>
    <row r="134" spans="1:10" s="9" customFormat="1" ht="38.4" customHeight="1" x14ac:dyDescent="0.25">
      <c r="A134" s="113" t="s">
        <v>94</v>
      </c>
      <c r="B134" s="49"/>
      <c r="C134" s="87"/>
      <c r="D134" s="49"/>
      <c r="E134" s="87"/>
      <c r="F134" s="49"/>
      <c r="G134" s="87"/>
      <c r="H134" s="49"/>
      <c r="I134" s="87"/>
      <c r="J134" s="348"/>
    </row>
    <row r="135" spans="1:10" s="9" customFormat="1" ht="31.2" customHeight="1" thickBot="1" x14ac:dyDescent="0.3">
      <c r="A135" s="267" t="s">
        <v>95</v>
      </c>
      <c r="B135" s="268"/>
      <c r="C135" s="169"/>
      <c r="D135" s="268"/>
      <c r="E135" s="169"/>
      <c r="F135" s="268"/>
      <c r="G135" s="169"/>
      <c r="H135" s="268"/>
      <c r="I135" s="169"/>
      <c r="J135" s="348"/>
    </row>
    <row r="136" spans="1:10" s="9" customFormat="1" ht="31.2" customHeight="1" thickTop="1" x14ac:dyDescent="0.25">
      <c r="A136" s="420" t="s">
        <v>42</v>
      </c>
      <c r="B136" s="171">
        <f>SUM(B134:B135)</f>
        <v>0</v>
      </c>
      <c r="C136" s="169"/>
      <c r="D136" s="171">
        <f>SUM(D134:D135)</f>
        <v>0</v>
      </c>
      <c r="E136" s="169"/>
      <c r="F136" s="171">
        <f>SUM(F134:F135)</f>
        <v>0</v>
      </c>
      <c r="G136" s="169"/>
      <c r="H136" s="171">
        <f>SUM(H134:H135)</f>
        <v>0</v>
      </c>
      <c r="I136" s="169"/>
      <c r="J136" s="348"/>
    </row>
    <row r="137" spans="1:10" s="9" customFormat="1" ht="31.2" customHeight="1" x14ac:dyDescent="0.25">
      <c r="A137" s="419" t="s">
        <v>37</v>
      </c>
      <c r="B137" s="10">
        <f>'Jälkilaskelma 2021'!B138</f>
        <v>0</v>
      </c>
      <c r="C137" s="169"/>
      <c r="D137" s="10">
        <f>'Jälkilaskelma 2021'!D138</f>
        <v>0</v>
      </c>
      <c r="E137" s="169"/>
      <c r="F137" s="10">
        <f>'Jälkilaskelma 2021'!F138</f>
        <v>0</v>
      </c>
      <c r="G137" s="169"/>
      <c r="H137" s="10">
        <f>'Jälkilaskelma 2021'!H138</f>
        <v>0</v>
      </c>
      <c r="I137" s="169"/>
      <c r="J137" s="348"/>
    </row>
    <row r="138" spans="1:10" s="9" customFormat="1" ht="31.2" customHeight="1" x14ac:dyDescent="0.25">
      <c r="A138" s="418" t="s">
        <v>43</v>
      </c>
      <c r="B138" s="171">
        <f>SUM(B136:B137)</f>
        <v>0</v>
      </c>
      <c r="C138" s="169"/>
      <c r="D138" s="171">
        <f>SUM(D136:D137)</f>
        <v>0</v>
      </c>
      <c r="E138" s="169"/>
      <c r="F138" s="171">
        <f>SUM(F136:F137)</f>
        <v>0</v>
      </c>
      <c r="G138" s="169"/>
      <c r="H138" s="171">
        <f>SUM(H136:H137)</f>
        <v>0</v>
      </c>
      <c r="I138" s="169"/>
      <c r="J138" s="348"/>
    </row>
    <row r="139" spans="1:10" s="14" customFormat="1" ht="58.2" customHeight="1" x14ac:dyDescent="0.3">
      <c r="A139" s="407" t="s">
        <v>205</v>
      </c>
      <c r="B139" s="114"/>
      <c r="C139" s="115"/>
      <c r="D139" s="114"/>
      <c r="E139" s="115"/>
      <c r="F139" s="114"/>
      <c r="G139" s="115"/>
      <c r="H139" s="114"/>
      <c r="I139" s="115"/>
      <c r="J139" s="346"/>
    </row>
    <row r="140" spans="1:10" s="14" customFormat="1" ht="43.2" customHeight="1" x14ac:dyDescent="0.25">
      <c r="A140" s="172" t="s">
        <v>198</v>
      </c>
      <c r="B140" s="40">
        <f>B105</f>
        <v>0</v>
      </c>
      <c r="C140" s="117"/>
      <c r="D140" s="40">
        <f>D105</f>
        <v>0</v>
      </c>
      <c r="E140" s="117"/>
      <c r="F140" s="40">
        <f>F105</f>
        <v>0</v>
      </c>
      <c r="G140" s="117"/>
      <c r="H140" s="40">
        <f>H105</f>
        <v>0</v>
      </c>
      <c r="I140" s="117"/>
      <c r="J140" s="346"/>
    </row>
    <row r="141" spans="1:10" s="14" customFormat="1" ht="32.4" customHeight="1" x14ac:dyDescent="0.25">
      <c r="A141" s="172" t="s">
        <v>199</v>
      </c>
      <c r="B141" s="40">
        <f>B106</f>
        <v>0</v>
      </c>
      <c r="C141" s="117"/>
      <c r="D141" s="40">
        <f>D106</f>
        <v>0</v>
      </c>
      <c r="E141" s="117"/>
      <c r="F141" s="40">
        <f>F106</f>
        <v>0</v>
      </c>
      <c r="G141" s="117"/>
      <c r="H141" s="40">
        <f>H106</f>
        <v>0</v>
      </c>
      <c r="I141" s="117"/>
      <c r="J141" s="346"/>
    </row>
    <row r="142" spans="1:10" s="14" customFormat="1" ht="38.4" customHeight="1" x14ac:dyDescent="0.25">
      <c r="A142" s="173" t="s">
        <v>206</v>
      </c>
      <c r="B142" s="40">
        <f>B108</f>
        <v>0</v>
      </c>
      <c r="C142" s="117"/>
      <c r="D142" s="40">
        <f>D108</f>
        <v>0</v>
      </c>
      <c r="E142" s="117"/>
      <c r="F142" s="40">
        <f>F108</f>
        <v>0</v>
      </c>
      <c r="G142" s="117"/>
      <c r="H142" s="40">
        <f>H108</f>
        <v>0</v>
      </c>
      <c r="I142" s="117"/>
      <c r="J142" s="346"/>
    </row>
    <row r="143" spans="1:10" s="7" customFormat="1" ht="40.200000000000003" customHeight="1" x14ac:dyDescent="0.25">
      <c r="A143" s="173" t="s">
        <v>207</v>
      </c>
      <c r="B143" s="40">
        <f>B109</f>
        <v>0</v>
      </c>
      <c r="C143" s="117"/>
      <c r="D143" s="40">
        <f>D109</f>
        <v>0</v>
      </c>
      <c r="E143" s="117"/>
      <c r="F143" s="40">
        <f>F109</f>
        <v>0</v>
      </c>
      <c r="G143" s="117"/>
      <c r="H143" s="40">
        <f>H109</f>
        <v>0</v>
      </c>
      <c r="I143" s="117"/>
      <c r="J143" s="346"/>
    </row>
    <row r="144" spans="1:10" s="14" customFormat="1" ht="31.2" customHeight="1" x14ac:dyDescent="0.25">
      <c r="A144" s="173" t="s">
        <v>39</v>
      </c>
      <c r="B144" s="40">
        <f>B122</f>
        <v>0</v>
      </c>
      <c r="C144" s="117"/>
      <c r="D144" s="40">
        <f>D122</f>
        <v>0</v>
      </c>
      <c r="E144" s="117"/>
      <c r="F144" s="40">
        <f>F122</f>
        <v>0</v>
      </c>
      <c r="G144" s="117"/>
      <c r="H144" s="40">
        <f>H122</f>
        <v>0</v>
      </c>
      <c r="I144" s="117"/>
      <c r="J144" s="346"/>
    </row>
    <row r="145" spans="1:10" s="14" customFormat="1" ht="31.2" customHeight="1" x14ac:dyDescent="0.25">
      <c r="A145" s="173" t="s">
        <v>40</v>
      </c>
      <c r="B145" s="40">
        <f>B132</f>
        <v>0</v>
      </c>
      <c r="C145" s="117"/>
      <c r="D145" s="40">
        <f>D132</f>
        <v>0</v>
      </c>
      <c r="E145" s="117"/>
      <c r="F145" s="40">
        <f>F132</f>
        <v>0</v>
      </c>
      <c r="G145" s="117"/>
      <c r="H145" s="40">
        <f>H132</f>
        <v>0</v>
      </c>
      <c r="I145" s="117"/>
      <c r="J145" s="346"/>
    </row>
    <row r="146" spans="1:10" s="14" customFormat="1" ht="34.200000000000003" customHeight="1" thickBot="1" x14ac:dyDescent="0.3">
      <c r="A146" s="162" t="s">
        <v>208</v>
      </c>
      <c r="B146" s="70">
        <f>B138</f>
        <v>0</v>
      </c>
      <c r="C146" s="117"/>
      <c r="D146" s="70">
        <f>D138</f>
        <v>0</v>
      </c>
      <c r="E146" s="117"/>
      <c r="F146" s="70">
        <f>F138</f>
        <v>0</v>
      </c>
      <c r="G146" s="117"/>
      <c r="H146" s="70">
        <f>H138</f>
        <v>0</v>
      </c>
      <c r="I146" s="117"/>
      <c r="J146" s="346"/>
    </row>
    <row r="147" spans="1:10" s="14" customFormat="1" ht="32.4" customHeight="1" thickTop="1" x14ac:dyDescent="0.25">
      <c r="A147" s="423" t="s">
        <v>371</v>
      </c>
      <c r="B147" s="174">
        <f>SUM(B140:B146)</f>
        <v>0</v>
      </c>
      <c r="C147" s="118"/>
      <c r="D147" s="174">
        <f>SUM(D140:D146)</f>
        <v>0</v>
      </c>
      <c r="E147" s="118"/>
      <c r="F147" s="174">
        <f>SUM(F140:F146)</f>
        <v>0</v>
      </c>
      <c r="G147" s="118"/>
      <c r="H147" s="174">
        <f>SUM(H140:H146)</f>
        <v>0</v>
      </c>
      <c r="I147" s="118"/>
      <c r="J147" s="346"/>
    </row>
    <row r="148" spans="1:10" s="14" customFormat="1" ht="61.95" customHeight="1" x14ac:dyDescent="0.3">
      <c r="A148" s="370" t="s">
        <v>370</v>
      </c>
      <c r="B148"/>
      <c r="C148" s="118"/>
      <c r="D148" s="222"/>
      <c r="E148" s="118"/>
      <c r="F148" s="116"/>
      <c r="J148" s="346"/>
    </row>
    <row r="149" spans="1:10" s="14" customFormat="1" ht="25.2" customHeight="1" x14ac:dyDescent="0.25">
      <c r="A149" s="156" t="s">
        <v>209</v>
      </c>
      <c r="B149" s="219"/>
      <c r="C149" s="117"/>
      <c r="D149" s="119"/>
      <c r="E149" s="120"/>
      <c r="F149" s="116"/>
      <c r="J149" s="346"/>
    </row>
    <row r="150" spans="1:10" s="14" customFormat="1" ht="25.2" customHeight="1" x14ac:dyDescent="0.25">
      <c r="A150" s="217" t="s">
        <v>270</v>
      </c>
      <c r="B150" s="219"/>
      <c r="C150" s="117"/>
      <c r="D150" s="119"/>
      <c r="E150" s="120"/>
      <c r="F150" s="116"/>
      <c r="J150" s="346"/>
    </row>
    <row r="151" spans="1:10" s="14" customFormat="1" ht="25.2" customHeight="1" x14ac:dyDescent="0.25">
      <c r="A151" s="218" t="s">
        <v>271</v>
      </c>
      <c r="B151" s="219"/>
      <c r="C151" s="117"/>
      <c r="D151" s="119"/>
      <c r="E151" s="120"/>
      <c r="F151" s="116"/>
      <c r="J151" s="346"/>
    </row>
    <row r="152" spans="1:10" s="14" customFormat="1" ht="40.200000000000003" customHeight="1" thickBot="1" x14ac:dyDescent="0.35">
      <c r="A152" s="408" t="s">
        <v>210</v>
      </c>
      <c r="B152" s="220">
        <f>B149-(SUM(B150:B151))</f>
        <v>0</v>
      </c>
      <c r="C152" s="120"/>
      <c r="D152" s="121"/>
      <c r="E152" s="120"/>
      <c r="F152" s="116"/>
      <c r="G152"/>
      <c r="J152" s="353"/>
    </row>
    <row r="153" spans="1:10" s="7" customFormat="1" ht="56.4" customHeight="1" thickTop="1" thickBot="1" x14ac:dyDescent="0.3">
      <c r="A153" s="410" t="s">
        <v>211</v>
      </c>
      <c r="B153" s="178">
        <f>ROUNDDOWN(B147-B152,2)</f>
        <v>0</v>
      </c>
      <c r="C153" s="123" t="str">
        <f>IF((B153)=0,"",IF((B153)&lt;&gt;0,"Kokonaisjäämän ja taseen rahoitusaseman lukujen on täsmättävä toisiinsa. Jos luvut eivät täsmää, on jälkilaskelman luvut tarkistettava. Huom! Tarkistuslaskelmat auttavat tarkistamisessa."))</f>
        <v/>
      </c>
      <c r="D153" s="121"/>
      <c r="E153" s="120"/>
      <c r="F153" s="2"/>
      <c r="J153" s="346"/>
    </row>
    <row r="154" spans="1:10" s="14" customFormat="1" ht="25.2" customHeight="1" thickTop="1" x14ac:dyDescent="0.25">
      <c r="A154" s="156" t="s">
        <v>212</v>
      </c>
      <c r="B154" s="219">
        <f>'Jälkilaskelma 2021'!B149</f>
        <v>0</v>
      </c>
      <c r="C154" s="124"/>
      <c r="D154" s="119"/>
      <c r="E154" s="120"/>
      <c r="F154" s="116"/>
      <c r="J154" s="346"/>
    </row>
    <row r="155" spans="1:10" s="14" customFormat="1" ht="25.2" customHeight="1" x14ac:dyDescent="0.25">
      <c r="A155" s="156" t="s">
        <v>213</v>
      </c>
      <c r="B155" s="219">
        <f>'Jälkilaskelma 2021'!B150</f>
        <v>0</v>
      </c>
      <c r="C155" s="114"/>
      <c r="D155" s="119"/>
      <c r="E155" s="120"/>
      <c r="F155" s="116"/>
      <c r="J155" s="346"/>
    </row>
    <row r="156" spans="1:10" s="14" customFormat="1" ht="25.2" customHeight="1" thickBot="1" x14ac:dyDescent="0.3">
      <c r="A156" s="156" t="s">
        <v>214</v>
      </c>
      <c r="B156" s="219">
        <f>'Jälkilaskelma 2021'!B151</f>
        <v>0</v>
      </c>
      <c r="C156" s="114"/>
      <c r="D156" s="119"/>
      <c r="E156" s="120"/>
      <c r="F156" s="116"/>
      <c r="J156" s="346"/>
    </row>
    <row r="157" spans="1:10" s="14" customFormat="1" ht="46.2" customHeight="1" thickTop="1" x14ac:dyDescent="0.3">
      <c r="A157" s="409" t="s">
        <v>215</v>
      </c>
      <c r="B157" s="221">
        <f>B154-(SUM(B155:B156))</f>
        <v>0</v>
      </c>
      <c r="C157" s="175"/>
      <c r="D157" s="176"/>
      <c r="E157" s="177"/>
      <c r="F157" s="116"/>
      <c r="J157" s="353"/>
    </row>
    <row r="158" spans="1:10" s="128" customFormat="1" ht="61.95" customHeight="1" x14ac:dyDescent="0.3">
      <c r="A158" s="223" t="s">
        <v>223</v>
      </c>
      <c r="B158" s="120"/>
      <c r="C158" s="125"/>
      <c r="D158" s="119"/>
      <c r="E158" s="126"/>
      <c r="F158" s="127"/>
      <c r="J158" s="354"/>
    </row>
    <row r="159" spans="1:10" s="128" customFormat="1" ht="36" customHeight="1" x14ac:dyDescent="0.25">
      <c r="A159" s="413" t="s">
        <v>224</v>
      </c>
      <c r="B159" s="181"/>
      <c r="C159" s="119"/>
      <c r="D159" s="355"/>
      <c r="E159" s="126"/>
      <c r="F159" s="355"/>
      <c r="H159" s="355"/>
      <c r="J159" s="354"/>
    </row>
    <row r="160" spans="1:10" ht="25.2" customHeight="1" x14ac:dyDescent="0.25">
      <c r="A160" s="213" t="s">
        <v>225</v>
      </c>
      <c r="B160" s="89"/>
      <c r="C160" s="88"/>
      <c r="D160" s="356"/>
      <c r="F160" s="356"/>
      <c r="H160" s="356"/>
    </row>
    <row r="161" spans="1:10" ht="25.2" customHeight="1" x14ac:dyDescent="0.25">
      <c r="A161" s="206" t="s">
        <v>226</v>
      </c>
      <c r="B161" s="89"/>
      <c r="C161" s="88"/>
      <c r="D161" s="356"/>
      <c r="F161" s="356"/>
      <c r="H161" s="356"/>
    </row>
    <row r="162" spans="1:10" ht="25.2" customHeight="1" x14ac:dyDescent="0.25">
      <c r="A162" s="213" t="s">
        <v>227</v>
      </c>
      <c r="B162" s="89"/>
      <c r="C162" s="88"/>
      <c r="D162" s="356"/>
      <c r="F162" s="356"/>
      <c r="H162" s="356"/>
    </row>
    <row r="163" spans="1:10" ht="25.2" customHeight="1" x14ac:dyDescent="0.25">
      <c r="A163" s="213" t="s">
        <v>228</v>
      </c>
      <c r="B163" s="89"/>
      <c r="C163" s="88"/>
      <c r="D163" s="356"/>
      <c r="F163" s="356"/>
      <c r="H163" s="356"/>
    </row>
    <row r="164" spans="1:10" ht="25.2" customHeight="1" x14ac:dyDescent="0.25">
      <c r="A164" s="215" t="s">
        <v>369</v>
      </c>
      <c r="B164" s="90"/>
      <c r="C164" s="88"/>
      <c r="D164" s="140"/>
      <c r="F164" s="140"/>
      <c r="H164" s="140"/>
    </row>
    <row r="165" spans="1:10" ht="25.2" customHeight="1" x14ac:dyDescent="0.25">
      <c r="A165" s="216" t="s">
        <v>229</v>
      </c>
      <c r="B165" s="91">
        <f>SUM(B160:B164)</f>
        <v>0</v>
      </c>
      <c r="C165" s="88"/>
      <c r="D165" s="357">
        <f>SUM(D160:D164)</f>
        <v>0</v>
      </c>
      <c r="F165" s="357">
        <f>SUM(F160:F164)</f>
        <v>0</v>
      </c>
      <c r="H165" s="357">
        <f>SUM(H160:H164)</f>
        <v>0</v>
      </c>
    </row>
    <row r="166" spans="1:10" ht="25.2" customHeight="1" x14ac:dyDescent="0.25">
      <c r="A166" s="206" t="s">
        <v>230</v>
      </c>
      <c r="B166" s="92">
        <f>B18+B19+B20+B21+B66+B82+B114+B124+B48</f>
        <v>0</v>
      </c>
      <c r="C166" s="88"/>
      <c r="D166" s="358">
        <f>D18+D19+D20+D21+D66+D82+D114+D124+D48</f>
        <v>0</v>
      </c>
      <c r="F166" s="358">
        <f>F18+F19+F20+F21+F66+F82+F114+F124+F48</f>
        <v>0</v>
      </c>
      <c r="H166" s="358">
        <f>H18+H19+H20+H21+H66+H82+H114+H124+H48</f>
        <v>0</v>
      </c>
    </row>
    <row r="167" spans="1:10" s="430" customFormat="1" ht="25.2" customHeight="1" x14ac:dyDescent="0.25">
      <c r="A167" s="206" t="s">
        <v>231</v>
      </c>
      <c r="B167" s="93">
        <f>-(B46-B41-B43-B24+B68+B72+B74+B86+B88-B115-B125+B71+B51+B54+B55+B57-B44-B102)</f>
        <v>0</v>
      </c>
      <c r="C167" s="88"/>
      <c r="D167" s="93">
        <f>-(D46-D41-D43-D24+D68+D72+D74+D86+D88-D115-D125+D71+D51+D54+D55+D57-D44-D102)</f>
        <v>0</v>
      </c>
      <c r="E167" s="36"/>
      <c r="F167" s="93">
        <f>-(F46-F41-F43-F24+F68+F72+F74+F86+F88-F115-F125+F71+F51+F54+F55+F57-F44-F102)</f>
        <v>0</v>
      </c>
      <c r="H167" s="93">
        <f>-(H46-H41-H43-H24+H68+H72+H74+H86+H88-H115-H125+H71+H51+H54+H55+H57-H44-H102)</f>
        <v>0</v>
      </c>
      <c r="J167" s="348"/>
    </row>
    <row r="168" spans="1:10" ht="25.2" customHeight="1" x14ac:dyDescent="0.25">
      <c r="A168" s="213" t="s">
        <v>227</v>
      </c>
      <c r="B168" s="92">
        <f>B162</f>
        <v>0</v>
      </c>
      <c r="C168" s="88"/>
      <c r="D168" s="358">
        <f>D162</f>
        <v>0</v>
      </c>
      <c r="F168" s="358">
        <f>F162</f>
        <v>0</v>
      </c>
      <c r="H168" s="358">
        <f>H162</f>
        <v>0</v>
      </c>
    </row>
    <row r="169" spans="1:10" ht="25.2" customHeight="1" x14ac:dyDescent="0.25">
      <c r="A169" s="213" t="s">
        <v>228</v>
      </c>
      <c r="B169" s="92">
        <f>B163</f>
        <v>0</v>
      </c>
      <c r="C169" s="88"/>
      <c r="D169" s="358">
        <f>D163</f>
        <v>0</v>
      </c>
      <c r="F169" s="358">
        <f>F163</f>
        <v>0</v>
      </c>
      <c r="H169" s="358">
        <f>H163</f>
        <v>0</v>
      </c>
    </row>
    <row r="170" spans="1:10" ht="25.2" customHeight="1" x14ac:dyDescent="0.25">
      <c r="A170" s="215" t="s">
        <v>369</v>
      </c>
      <c r="B170" s="101">
        <f>-B44</f>
        <v>0</v>
      </c>
      <c r="C170" s="88"/>
      <c r="D170" s="359">
        <f>-D44</f>
        <v>0</v>
      </c>
      <c r="F170" s="359">
        <f>-F44</f>
        <v>0</v>
      </c>
      <c r="H170" s="359">
        <f>-H44</f>
        <v>0</v>
      </c>
    </row>
    <row r="171" spans="1:10" ht="25.2" customHeight="1" x14ac:dyDescent="0.25">
      <c r="A171" s="216" t="s">
        <v>232</v>
      </c>
      <c r="B171" s="91">
        <f>SUM(B166:B170)</f>
        <v>0</v>
      </c>
      <c r="C171" s="88"/>
      <c r="D171" s="357">
        <f>SUM(D166:D170)</f>
        <v>0</v>
      </c>
      <c r="F171" s="357">
        <f>SUM(F166:F170)</f>
        <v>0</v>
      </c>
      <c r="H171" s="357">
        <f>SUM(H166:H170)</f>
        <v>0</v>
      </c>
    </row>
    <row r="172" spans="1:10" ht="25.2" customHeight="1" x14ac:dyDescent="0.25">
      <c r="A172" s="206" t="s">
        <v>233</v>
      </c>
      <c r="B172" s="95">
        <f>ROUNDDOWN(B165-B171,2)</f>
        <v>0</v>
      </c>
      <c r="C172" s="96" t="str">
        <f>IF((B172)=0,"",IF((B172)&lt;&gt;0,"Tilikauden tuloksen ja jälkilaskelman tuloksen on täsmättävä toisiinsa. Tarkista laskelman luvut!"))</f>
        <v/>
      </c>
      <c r="D172" s="360">
        <f>ROUNDDOWN(D165-D171,2)</f>
        <v>0</v>
      </c>
      <c r="F172" s="360">
        <f>ROUNDDOWN(F165-F171,2)</f>
        <v>0</v>
      </c>
      <c r="H172" s="360">
        <f>ROUNDDOWN(H165-H171,2)</f>
        <v>0</v>
      </c>
    </row>
    <row r="173" spans="1:10" ht="25.2" customHeight="1" x14ac:dyDescent="0.25">
      <c r="A173" s="413" t="s">
        <v>234</v>
      </c>
      <c r="B173" s="181"/>
      <c r="C173" s="88"/>
      <c r="D173" s="355"/>
      <c r="F173" s="355"/>
      <c r="H173" s="355"/>
    </row>
    <row r="174" spans="1:10" ht="25.2" customHeight="1" x14ac:dyDescent="0.25">
      <c r="A174" s="213" t="s">
        <v>235</v>
      </c>
      <c r="B174" s="89"/>
      <c r="C174" s="88"/>
      <c r="D174" s="356"/>
      <c r="F174" s="356"/>
      <c r="H174" s="356"/>
    </row>
    <row r="175" spans="1:10" ht="25.2" customHeight="1" x14ac:dyDescent="0.25">
      <c r="A175" s="206" t="s">
        <v>236</v>
      </c>
      <c r="B175" s="94">
        <f>-B162</f>
        <v>0</v>
      </c>
      <c r="C175" s="88"/>
      <c r="D175" s="359">
        <f>-D162</f>
        <v>0</v>
      </c>
      <c r="F175" s="359">
        <f>-F162</f>
        <v>0</v>
      </c>
      <c r="H175" s="359">
        <f>-H162</f>
        <v>0</v>
      </c>
    </row>
    <row r="176" spans="1:10" ht="25.2" customHeight="1" x14ac:dyDescent="0.25">
      <c r="A176" s="206" t="s">
        <v>237</v>
      </c>
      <c r="B176" s="95">
        <f>SUM(B174:B175)</f>
        <v>0</v>
      </c>
      <c r="C176" s="88"/>
      <c r="D176" s="360">
        <f>SUM(D174:D175)</f>
        <v>0</v>
      </c>
      <c r="F176" s="360">
        <f>SUM(F174:F175)</f>
        <v>0</v>
      </c>
      <c r="H176" s="360">
        <f>SUM(H174:H175)</f>
        <v>0</v>
      </c>
    </row>
    <row r="177" spans="1:10" ht="25.2" customHeight="1" x14ac:dyDescent="0.25">
      <c r="A177" s="213" t="s">
        <v>238</v>
      </c>
      <c r="B177" s="97">
        <f>'Jälkilaskelma 2021'!B174</f>
        <v>0</v>
      </c>
      <c r="C177" s="88"/>
      <c r="D177" s="361">
        <f>'Jälkilaskelma 2021'!D174</f>
        <v>0</v>
      </c>
      <c r="F177" s="361">
        <f>'Jälkilaskelma 2021'!F174</f>
        <v>0</v>
      </c>
      <c r="H177" s="361">
        <f>'Jälkilaskelma 2021'!H174</f>
        <v>0</v>
      </c>
    </row>
    <row r="178" spans="1:10" ht="25.2" customHeight="1" x14ac:dyDescent="0.25">
      <c r="A178" s="214" t="s">
        <v>239</v>
      </c>
      <c r="B178" s="91">
        <f>B176-B177</f>
        <v>0</v>
      </c>
      <c r="C178" s="88"/>
      <c r="D178" s="357">
        <f>D176-D177</f>
        <v>0</v>
      </c>
      <c r="F178" s="357">
        <f>F176-F177</f>
        <v>0</v>
      </c>
      <c r="H178" s="357">
        <f>H176-H177</f>
        <v>0</v>
      </c>
    </row>
    <row r="179" spans="1:10" s="430" customFormat="1" ht="25.2" customHeight="1" x14ac:dyDescent="0.25">
      <c r="A179" s="205" t="s">
        <v>240</v>
      </c>
      <c r="B179" s="92">
        <f>-B97+B41+B87</f>
        <v>0</v>
      </c>
      <c r="C179" s="88"/>
      <c r="D179" s="92">
        <f>-D97+D41+D87</f>
        <v>0</v>
      </c>
      <c r="E179" s="36"/>
      <c r="F179" s="92">
        <f>-F97+F41+F87</f>
        <v>0</v>
      </c>
      <c r="H179" s="92">
        <f>-H97+H41+H87</f>
        <v>0</v>
      </c>
      <c r="J179" s="348"/>
    </row>
    <row r="180" spans="1:10" ht="25.2" customHeight="1" x14ac:dyDescent="0.25">
      <c r="A180" s="205" t="s">
        <v>241</v>
      </c>
      <c r="B180" s="92">
        <f>B117</f>
        <v>0</v>
      </c>
      <c r="C180" s="88"/>
      <c r="D180" s="358">
        <f>D117</f>
        <v>0</v>
      </c>
      <c r="F180" s="358">
        <f>F117</f>
        <v>0</v>
      </c>
      <c r="H180" s="358">
        <f>H117</f>
        <v>0</v>
      </c>
    </row>
    <row r="181" spans="1:10" ht="25.2" customHeight="1" x14ac:dyDescent="0.25">
      <c r="A181" s="205" t="s">
        <v>242</v>
      </c>
      <c r="B181" s="92">
        <f>B127</f>
        <v>0</v>
      </c>
      <c r="C181" s="88"/>
      <c r="D181" s="358">
        <f>D127</f>
        <v>0</v>
      </c>
      <c r="E181" s="98"/>
      <c r="F181" s="358">
        <f>F127</f>
        <v>0</v>
      </c>
      <c r="H181" s="358">
        <f>H127</f>
        <v>0</v>
      </c>
    </row>
    <row r="182" spans="1:10" ht="25.2" customHeight="1" x14ac:dyDescent="0.25">
      <c r="A182" s="206" t="s">
        <v>237</v>
      </c>
      <c r="B182" s="99">
        <f>B179-B181-B180</f>
        <v>0</v>
      </c>
      <c r="C182" s="88"/>
      <c r="D182" s="362">
        <f>D179-D181-D180</f>
        <v>0</v>
      </c>
      <c r="F182" s="362">
        <f>F179-F181-F180</f>
        <v>0</v>
      </c>
      <c r="H182" s="362">
        <f>H179-H181-H180</f>
        <v>0</v>
      </c>
    </row>
    <row r="183" spans="1:10" ht="25.2" customHeight="1" x14ac:dyDescent="0.25">
      <c r="A183" s="206" t="s">
        <v>233</v>
      </c>
      <c r="B183" s="92">
        <f>ROUNDDOWN(IF(B178&gt;0,B178-B182,-B178+B182),2)</f>
        <v>0</v>
      </c>
      <c r="C183" s="100" t="str">
        <f>IF((B183)=0,"",IF((B183)&lt;&gt;0,"Laskelman investonnit on täsmättävä kahden tilikauden välillä tapahtuneeseen muutokseen!"))</f>
        <v/>
      </c>
      <c r="D183" s="360">
        <f>ROUNDDOWN(IF(D182&gt;0,D178-D182,-D178-D182),2)</f>
        <v>0</v>
      </c>
      <c r="F183" s="360">
        <f>ROUNDDOWN(IF(F182&gt;0,F178-F182,-F178-F182),2)</f>
        <v>0</v>
      </c>
      <c r="H183" s="360">
        <f>ROUNDDOWN(IF(H182&gt;0,H178-H182,-H178-H182),2)</f>
        <v>0</v>
      </c>
    </row>
    <row r="184" spans="1:10" ht="25.2" customHeight="1" x14ac:dyDescent="0.25">
      <c r="A184" s="411" t="s">
        <v>243</v>
      </c>
      <c r="B184" s="186"/>
      <c r="C184" s="88"/>
      <c r="D184" s="363"/>
      <c r="F184" s="363"/>
      <c r="H184" s="363"/>
    </row>
    <row r="185" spans="1:10" ht="25.2" customHeight="1" x14ac:dyDescent="0.25">
      <c r="A185" s="205" t="s">
        <v>244</v>
      </c>
      <c r="B185" s="89"/>
      <c r="C185" s="88"/>
      <c r="D185" s="356"/>
      <c r="F185" s="356"/>
      <c r="H185" s="356"/>
    </row>
    <row r="186" spans="1:10" ht="25.2" customHeight="1" x14ac:dyDescent="0.25">
      <c r="A186" s="206" t="s">
        <v>245</v>
      </c>
      <c r="B186" s="97"/>
      <c r="C186" s="88"/>
      <c r="D186" s="361"/>
      <c r="F186" s="361"/>
      <c r="H186" s="361"/>
    </row>
    <row r="187" spans="1:10" ht="25.2" customHeight="1" x14ac:dyDescent="0.25">
      <c r="A187" s="206" t="s">
        <v>237</v>
      </c>
      <c r="B187" s="95">
        <f>SUM(B185:B186)</f>
        <v>0</v>
      </c>
      <c r="C187" s="88"/>
      <c r="D187" s="360">
        <f>SUM(D185:D186)</f>
        <v>0</v>
      </c>
      <c r="F187" s="360">
        <f>SUM(F185:F186)</f>
        <v>0</v>
      </c>
      <c r="H187" s="360">
        <f>SUM(H185:H186)</f>
        <v>0</v>
      </c>
    </row>
    <row r="188" spans="1:10" ht="25.2" customHeight="1" x14ac:dyDescent="0.25">
      <c r="A188" s="205" t="s">
        <v>246</v>
      </c>
      <c r="B188" s="356">
        <f>'Jälkilaskelma 2021'!B185</f>
        <v>0</v>
      </c>
      <c r="C188" s="88"/>
      <c r="D188" s="356">
        <f>'Jälkilaskelma 2021'!D185</f>
        <v>0</v>
      </c>
      <c r="F188" s="356">
        <f>'Jälkilaskelma 2021'!F185</f>
        <v>0</v>
      </c>
      <c r="H188" s="356">
        <f>'Jälkilaskelma 2021'!H185</f>
        <v>0</v>
      </c>
    </row>
    <row r="189" spans="1:10" ht="25.2" customHeight="1" x14ac:dyDescent="0.25">
      <c r="A189" s="205" t="s">
        <v>247</v>
      </c>
      <c r="B189" s="361">
        <f>'Jälkilaskelma 2021'!B186</f>
        <v>0</v>
      </c>
      <c r="C189" s="88"/>
      <c r="D189" s="361">
        <f>'Jälkilaskelma 2021'!D186</f>
        <v>0</v>
      </c>
      <c r="F189" s="361">
        <f>'Jälkilaskelma 2021'!F186</f>
        <v>0</v>
      </c>
      <c r="H189" s="361">
        <f>'Jälkilaskelma 2021'!H186</f>
        <v>0</v>
      </c>
    </row>
    <row r="190" spans="1:10" ht="25.2" customHeight="1" x14ac:dyDescent="0.25">
      <c r="A190" s="206" t="s">
        <v>237</v>
      </c>
      <c r="B190" s="101">
        <f>SUM(B188:B189)</f>
        <v>0</v>
      </c>
      <c r="C190" s="88"/>
      <c r="D190" s="364">
        <f>SUM(D188:D189)</f>
        <v>0</v>
      </c>
      <c r="F190" s="364">
        <f>SUM(F188:F189)</f>
        <v>0</v>
      </c>
      <c r="H190" s="364">
        <f>SUM(H188:H189)</f>
        <v>0</v>
      </c>
    </row>
    <row r="191" spans="1:10" ht="25.2" customHeight="1" x14ac:dyDescent="0.25">
      <c r="A191" s="130" t="s">
        <v>248</v>
      </c>
      <c r="B191" s="91">
        <f>B187-B190</f>
        <v>0</v>
      </c>
      <c r="C191" s="88"/>
      <c r="D191" s="357">
        <f>D187-D190</f>
        <v>0</v>
      </c>
      <c r="F191" s="357">
        <f>F187-F190</f>
        <v>0</v>
      </c>
      <c r="H191" s="357">
        <f>H187-H190</f>
        <v>0</v>
      </c>
    </row>
    <row r="192" spans="1:10" ht="25.2" customHeight="1" x14ac:dyDescent="0.25">
      <c r="A192" s="205" t="s">
        <v>249</v>
      </c>
      <c r="B192" s="92">
        <f>B99+B23-B43-B52-B53-B69-B70</f>
        <v>0</v>
      </c>
      <c r="C192" s="88"/>
      <c r="D192" s="358">
        <f>D99+D23-D43-D52-D53-D69-D70</f>
        <v>0</v>
      </c>
      <c r="F192" s="358">
        <f>F99+F23-F43-F52-F53-F69-F70</f>
        <v>0</v>
      </c>
      <c r="H192" s="358">
        <f>H99+H23-H43-H52-H53-H69-H70</f>
        <v>0</v>
      </c>
    </row>
    <row r="193" spans="1:8" ht="25.2" customHeight="1" x14ac:dyDescent="0.25">
      <c r="A193" s="205" t="s">
        <v>250</v>
      </c>
      <c r="B193" s="92">
        <f>B116</f>
        <v>0</v>
      </c>
      <c r="C193" s="88"/>
      <c r="D193" s="358">
        <f>D116</f>
        <v>0</v>
      </c>
      <c r="F193" s="358">
        <f>F116</f>
        <v>0</v>
      </c>
      <c r="H193" s="358">
        <f>H116</f>
        <v>0</v>
      </c>
    </row>
    <row r="194" spans="1:8" ht="25.2" customHeight="1" x14ac:dyDescent="0.25">
      <c r="A194" s="205" t="s">
        <v>251</v>
      </c>
      <c r="B194" s="101">
        <f>B126</f>
        <v>0</v>
      </c>
      <c r="C194" s="88"/>
      <c r="D194" s="364">
        <f>D126</f>
        <v>0</v>
      </c>
      <c r="F194" s="364">
        <f>F126</f>
        <v>0</v>
      </c>
      <c r="H194" s="364">
        <f>H126</f>
        <v>0</v>
      </c>
    </row>
    <row r="195" spans="1:8" ht="25.2" customHeight="1" x14ac:dyDescent="0.25">
      <c r="A195" s="206" t="s">
        <v>237</v>
      </c>
      <c r="B195" s="95">
        <f>SUM(B192:B194)</f>
        <v>0</v>
      </c>
      <c r="C195" s="88"/>
      <c r="D195" s="360">
        <f>SUM(D192:D194)</f>
        <v>0</v>
      </c>
      <c r="F195" s="360">
        <f>SUM(F192:F194)</f>
        <v>0</v>
      </c>
      <c r="H195" s="360">
        <f>SUM(H192:H194)</f>
        <v>0</v>
      </c>
    </row>
    <row r="196" spans="1:8" ht="25.2" customHeight="1" x14ac:dyDescent="0.25">
      <c r="A196" s="206" t="s">
        <v>233</v>
      </c>
      <c r="B196" s="92">
        <f>ROUNDDOWN(IF(B191&gt;0,B191-B195,-B191+B195),2)</f>
        <v>0</v>
      </c>
      <c r="C196" s="100" t="str">
        <f>IF((B196)=0,"",IF((B196)&lt;&gt;0,"Lainojen lyhennykset ja nostot on täsmättävä kahden tilikauden välillä tapahtuneeseen lainojen muutokseen!"))</f>
        <v/>
      </c>
      <c r="D196" s="358">
        <f>ROUNDDOWN(IF(D191&gt;0,D191-D195,-D191+D195),2)</f>
        <v>0</v>
      </c>
      <c r="F196" s="358">
        <f>ROUNDDOWN(IF(F191&gt;0,F191-F195,-F191+F195),2)</f>
        <v>0</v>
      </c>
      <c r="H196" s="358">
        <f>ROUNDDOWN(IF(H191&gt;0,H191-H195,-H191+H195),2)</f>
        <v>0</v>
      </c>
    </row>
    <row r="197" spans="1:8" ht="25.2" customHeight="1" x14ac:dyDescent="0.25">
      <c r="A197" s="412" t="s">
        <v>252</v>
      </c>
      <c r="B197" s="188"/>
      <c r="C197" s="88"/>
      <c r="D197" s="365"/>
      <c r="F197" s="365"/>
      <c r="H197" s="365"/>
    </row>
    <row r="198" spans="1:8" ht="25.2" customHeight="1" x14ac:dyDescent="0.25">
      <c r="A198" s="207" t="s">
        <v>253</v>
      </c>
      <c r="B198" s="89"/>
      <c r="C198" s="88"/>
      <c r="D198" s="356"/>
      <c r="F198" s="356"/>
      <c r="H198" s="356"/>
    </row>
    <row r="199" spans="1:8" ht="25.2" customHeight="1" x14ac:dyDescent="0.25">
      <c r="A199" s="207" t="s">
        <v>254</v>
      </c>
      <c r="B199" s="97">
        <f>'Jälkilaskelma 2021'!B198</f>
        <v>0</v>
      </c>
      <c r="C199" s="88"/>
      <c r="D199" s="361">
        <f>'Jälkilaskelma 2021'!D198</f>
        <v>0</v>
      </c>
      <c r="F199" s="361">
        <f>'Jälkilaskelma 2021'!F198</f>
        <v>0</v>
      </c>
      <c r="H199" s="361">
        <f>'Jälkilaskelma 2021'!H198</f>
        <v>0</v>
      </c>
    </row>
    <row r="200" spans="1:8" ht="25.2" customHeight="1" x14ac:dyDescent="0.25">
      <c r="A200" s="129" t="s">
        <v>255</v>
      </c>
      <c r="B200" s="91">
        <f>B198-B199</f>
        <v>0</v>
      </c>
      <c r="C200" s="88"/>
      <c r="D200" s="357">
        <f>D198-D199</f>
        <v>0</v>
      </c>
      <c r="F200" s="357">
        <f>F198-F199</f>
        <v>0</v>
      </c>
      <c r="H200" s="357">
        <f>H198-H199</f>
        <v>0</v>
      </c>
    </row>
    <row r="201" spans="1:8" ht="25.2" customHeight="1" x14ac:dyDescent="0.25">
      <c r="A201" s="208" t="s">
        <v>256</v>
      </c>
      <c r="B201" s="89">
        <f>B98</f>
        <v>0</v>
      </c>
      <c r="C201" s="88"/>
      <c r="D201" s="356">
        <f>D98</f>
        <v>0</v>
      </c>
      <c r="F201" s="356">
        <f>F98</f>
        <v>0</v>
      </c>
      <c r="H201" s="356">
        <f>H98</f>
        <v>0</v>
      </c>
    </row>
    <row r="202" spans="1:8" ht="25.2" customHeight="1" x14ac:dyDescent="0.25">
      <c r="A202" s="208" t="s">
        <v>257</v>
      </c>
      <c r="B202" s="89"/>
      <c r="C202" s="88"/>
      <c r="D202" s="356"/>
      <c r="F202" s="356"/>
      <c r="H202" s="356"/>
    </row>
    <row r="203" spans="1:8" ht="25.2" customHeight="1" x14ac:dyDescent="0.25">
      <c r="A203" s="208" t="s">
        <v>258</v>
      </c>
      <c r="B203" s="89"/>
      <c r="C203" s="88"/>
      <c r="D203" s="356"/>
      <c r="F203" s="356"/>
      <c r="H203" s="356"/>
    </row>
    <row r="204" spans="1:8" ht="25.2" customHeight="1" x14ac:dyDescent="0.25">
      <c r="A204" s="209" t="s">
        <v>237</v>
      </c>
      <c r="B204" s="102">
        <f>SUM(B201:B203)</f>
        <v>0</v>
      </c>
      <c r="C204" s="88"/>
      <c r="D204" s="366">
        <f>SUM(D201:D203)</f>
        <v>0</v>
      </c>
      <c r="F204" s="366">
        <f>SUM(F201:F203)</f>
        <v>0</v>
      </c>
      <c r="H204" s="366">
        <f>SUM(H201:H203)</f>
        <v>0</v>
      </c>
    </row>
    <row r="205" spans="1:8" ht="25.2" customHeight="1" x14ac:dyDescent="0.25">
      <c r="A205" s="131" t="s">
        <v>233</v>
      </c>
      <c r="B205" s="95">
        <f>ROUNDDOWN(IF(B200&gt;0,B200-B204,-B200-B204),2)</f>
        <v>0</v>
      </c>
      <c r="C205" s="100" t="str">
        <f>IF((B205)=0,"",IF((B205)&lt;&gt;0,"Opo:n muutokset on täsmättävä kahden tilikauden välillä tapahtuneeseen muutokseen!"))</f>
        <v/>
      </c>
      <c r="D205" s="360">
        <f>ROUNDDOWN(IF(D200&gt;0,D200-D204,-D200-D204),2)</f>
        <v>0</v>
      </c>
      <c r="F205" s="360">
        <f>ROUNDDOWN(IF(F200&gt;0,F200-F204,-F200-F204),2)</f>
        <v>0</v>
      </c>
      <c r="H205" s="360">
        <f>ROUNDDOWN(IF(H200&gt;0,H200-H204,-H200-H204),2)</f>
        <v>0</v>
      </c>
    </row>
    <row r="206" spans="1:8" ht="25.2" customHeight="1" x14ac:dyDescent="0.25">
      <c r="A206" s="411" t="s">
        <v>259</v>
      </c>
      <c r="B206" s="186"/>
      <c r="C206" s="88"/>
      <c r="D206" s="363"/>
      <c r="E206" s="103"/>
      <c r="F206" s="363"/>
      <c r="H206" s="363"/>
    </row>
    <row r="207" spans="1:8" ht="25.2" customHeight="1" x14ac:dyDescent="0.25">
      <c r="A207" s="206" t="s">
        <v>260</v>
      </c>
      <c r="B207" s="89"/>
      <c r="C207" s="88"/>
      <c r="D207" s="356"/>
      <c r="E207" s="103"/>
      <c r="F207" s="356"/>
      <c r="H207" s="356"/>
    </row>
    <row r="208" spans="1:8" ht="25.2" customHeight="1" x14ac:dyDescent="0.25">
      <c r="A208" s="206" t="s">
        <v>261</v>
      </c>
      <c r="B208" s="97">
        <f>'Jälkilaskelma 2021'!B207</f>
        <v>0</v>
      </c>
      <c r="C208" s="88"/>
      <c r="D208" s="361">
        <f>'Jälkilaskelma 2021'!D207</f>
        <v>0</v>
      </c>
      <c r="E208" s="103"/>
      <c r="F208" s="361">
        <f>'Jälkilaskelma 2021'!F207</f>
        <v>0</v>
      </c>
      <c r="H208" s="361">
        <f>'Jälkilaskelma 2021'!H207</f>
        <v>0</v>
      </c>
    </row>
    <row r="209" spans="1:8" ht="25.2" customHeight="1" x14ac:dyDescent="0.25">
      <c r="A209" s="210" t="s">
        <v>262</v>
      </c>
      <c r="B209" s="104">
        <f>B207-B208</f>
        <v>0</v>
      </c>
      <c r="C209" s="88"/>
      <c r="D209" s="367">
        <f>D207-D208</f>
        <v>0</v>
      </c>
      <c r="E209" s="103"/>
      <c r="F209" s="367">
        <f>F207-F208</f>
        <v>0</v>
      </c>
      <c r="H209" s="367">
        <f>H207-H208</f>
        <v>0</v>
      </c>
    </row>
    <row r="210" spans="1:8" ht="25.2" customHeight="1" x14ac:dyDescent="0.25">
      <c r="A210" s="206" t="s">
        <v>263</v>
      </c>
      <c r="B210" s="97"/>
      <c r="C210" s="88"/>
      <c r="D210" s="361"/>
      <c r="E210" s="103"/>
      <c r="F210" s="361"/>
      <c r="H210" s="361"/>
    </row>
    <row r="211" spans="1:8" ht="25.2" customHeight="1" x14ac:dyDescent="0.25">
      <c r="A211" s="206" t="s">
        <v>233</v>
      </c>
      <c r="B211" s="105">
        <f>ROUNDDOWN(IF(B209&gt;0,B209-B210,-B209-B210),2)</f>
        <v>0</v>
      </c>
      <c r="C211" s="88"/>
      <c r="D211" s="364">
        <f>ROUNDDOWN(IF(D209&gt;0,D209-D210,-D209-D210),2)</f>
        <v>0</v>
      </c>
      <c r="E211" s="103"/>
      <c r="F211" s="364">
        <f>ROUNDDOWN(IF(F209&gt;0,F209-F210,-F209-F210),2)</f>
        <v>0</v>
      </c>
      <c r="H211" s="364">
        <f>ROUNDDOWN(IF(H209&gt;0,H209-H210,-H209-H210),2)</f>
        <v>0</v>
      </c>
    </row>
    <row r="212" spans="1:8" ht="25.2" customHeight="1" x14ac:dyDescent="0.25">
      <c r="A212" s="411" t="s">
        <v>264</v>
      </c>
      <c r="B212" s="186"/>
      <c r="C212" s="88"/>
      <c r="E212" s="103"/>
    </row>
    <row r="213" spans="1:8" ht="25.2" customHeight="1" x14ac:dyDescent="0.25">
      <c r="A213" s="211" t="s">
        <v>265</v>
      </c>
      <c r="B213" s="106">
        <f>B61+B78+B93+B96+B121+B131+B137</f>
        <v>0</v>
      </c>
      <c r="C213" s="88"/>
      <c r="E213" s="103"/>
    </row>
    <row r="214" spans="1:8" ht="25.2" customHeight="1" x14ac:dyDescent="0.25">
      <c r="A214" s="211" t="s">
        <v>266</v>
      </c>
      <c r="B214" s="107">
        <f>B157</f>
        <v>0</v>
      </c>
      <c r="C214" s="88"/>
      <c r="E214" s="103"/>
    </row>
    <row r="215" spans="1:8" ht="25.2" customHeight="1" x14ac:dyDescent="0.25">
      <c r="A215" s="212" t="s">
        <v>233</v>
      </c>
      <c r="B215" s="101">
        <f>ROUNDDOWN(B213-B214,2)</f>
        <v>0</v>
      </c>
      <c r="C215" s="100" t="str">
        <f>IF((B215)=0,"",IF((B215)&lt;&gt;0,"Edellisten tilikausien jäämät on täsmättävä edellisen tilikauden taseen rahoitusasemaan!"))</f>
        <v/>
      </c>
      <c r="E215" s="103"/>
    </row>
    <row r="216" spans="1:8" ht="44.4" customHeight="1" x14ac:dyDescent="0.25">
      <c r="A216" s="52" t="s">
        <v>126</v>
      </c>
      <c r="E216" s="103"/>
    </row>
    <row r="217" spans="1:8" ht="85.95" customHeight="1" x14ac:dyDescent="0.25">
      <c r="A217" s="108"/>
      <c r="B217"/>
      <c r="C217" s="109"/>
      <c r="E217" s="103"/>
    </row>
    <row r="218" spans="1:8" ht="23.4" customHeight="1" x14ac:dyDescent="0.25">
      <c r="A218" s="281" t="s">
        <v>216</v>
      </c>
      <c r="E218" s="103"/>
    </row>
    <row r="219" spans="1:8" ht="54.6" customHeight="1" x14ac:dyDescent="0.25">
      <c r="A219" s="415" t="s">
        <v>217</v>
      </c>
      <c r="B219"/>
      <c r="C219" s="110"/>
      <c r="D219" s="76"/>
      <c r="E219" s="76"/>
    </row>
    <row r="220" spans="1:8" ht="43.2" customHeight="1" x14ac:dyDescent="0.25">
      <c r="A220" s="414" t="s">
        <v>218</v>
      </c>
      <c r="B220"/>
      <c r="C220" s="76"/>
      <c r="E220" s="103"/>
    </row>
    <row r="221" spans="1:8" ht="27.6" x14ac:dyDescent="0.25">
      <c r="A221" s="281" t="s">
        <v>219</v>
      </c>
    </row>
  </sheetData>
  <sheetProtection algorithmName="SHA-512" hashValue="QtZIWs+PqtEwtBzDp8GYqufxiozSnrSGPZlSlEhhZxC8XyZdk6HdOsItA32zRraMSSK6jzKicupt9EHcbZ/V7g==" saltValue="O83O0ByFRdDCiATLz5wBbA==" spinCount="100000" sheet="1" objects="1" scenarios="1"/>
  <mergeCells count="1">
    <mergeCell ref="C1:G1"/>
  </mergeCells>
  <conditionalFormatting sqref="B3">
    <cfRule type="expression" dxfId="19" priority="4">
      <formula>B3=#REF!</formula>
    </cfRule>
  </conditionalFormatting>
  <conditionalFormatting sqref="D3">
    <cfRule type="expression" dxfId="18" priority="3">
      <formula>D3=#REF!</formula>
    </cfRule>
  </conditionalFormatting>
  <conditionalFormatting sqref="F3">
    <cfRule type="expression" dxfId="17" priority="2">
      <formula>F3=#REF!</formula>
    </cfRule>
  </conditionalFormatting>
  <conditionalFormatting sqref="H3">
    <cfRule type="expression" dxfId="16" priority="1">
      <formula>H3=#REF!</formula>
    </cfRule>
  </conditionalFormatting>
  <dataValidations count="30">
    <dataValidation allowBlank="1" showInputMessage="1" showErrorMessage="1" promptTitle="Ohje" prompt="Luvut otetaan suoraan tuloslaskelmasta. Huomaa lisätä kuluihin myös rahoituskulut. " sqref="D161 F161 H161" xr:uid="{C7179358-A705-4597-BBCA-F33DDF817CF6}"/>
    <dataValidation allowBlank="1" showInputMessage="1" showErrorMessage="1" promptTitle="Ohje" prompt="Luvut syötetään suoraan tuloslaskelmasta. Huomaa lisätä tuottoihin myös rahoitustuotot. " sqref="D160 F160 H160" xr:uid="{0C5E4892-66D4-4C21-8403-2A9286E3A657}"/>
    <dataValidation allowBlank="1" showInputMessage="1" showErrorMessage="1" promptTitle="Vuokravakuudet" prompt="Esitetään pelkästään lainat. Jos vuokravakuudet on kirjattu pitkäaikaisiin velkoihin, esitetään ne muissa rahoitukseen vaikuttavissa tapahtumissa. " sqref="D185 F185 H185" xr:uid="{97B24D2E-11C5-4158-B953-DEA64EF09303}"/>
    <dataValidation allowBlank="1" showInputMessage="1" showErrorMessage="1" promptTitle="Ohje ruutujen vapauttamiseen" prompt="Ruudut ovat kiinnitetty B4-ruudusta, jotta otsikot näkyvät siirryttäessä laskelmalla alaspäin ja sivusuunnassa. Ruudut voi vapauttaa B4-ruudusta seuraavasti: Näytä&gt; Kiinnitä ruudut &gt; Vapauta ruudut." sqref="B4" xr:uid="{2B81D53B-D334-489F-B9C5-7AA00371A68B}"/>
    <dataValidation allowBlank="1" showInputMessage="1" showErrorMessage="1" prompt="Tasausryhmää koskevat tiedot täytetään vain, jos yhteisöllä on tasaus käytössä. Sarakkeen voi poistaa, mikäli sille ei ole tarvetta." sqref="D2" xr:uid="{5566A3E1-9B6B-4A4B-BFF2-2F3916753CF3}"/>
    <dataValidation allowBlank="1" showInputMessage="1" showErrorMessage="1" promptTitle="Tarkistus" prompt="Tarkista tarvittaessa laskukaava. Suojauksen voi avata salasanalla &quot;ara&quot;. " sqref="H196 B196 D183 D196 F183 F196 H183 B183" xr:uid="{40864EDC-2BD0-4B48-9622-09C8061475FB}"/>
    <dataValidation allowBlank="1" showInputMessage="1" showErrorMessage="1" promptTitle="Ohje" prompt="Luvut syötetään suoraan tilinpäätöksestä. Huomaa lisätä tuottoihin myös rahoitustuotot. " sqref="B160" xr:uid="{AF4C0F19-47FF-42FC-A9F2-37997821FD81}"/>
    <dataValidation allowBlank="1" showInputMessage="1" showErrorMessage="1" promptTitle="Ohje" prompt="Luvut otetaan suoraan tilinpäätöksestä. Huomaa lisätä kuluihin myös rahoituskulut. " sqref="B161" xr:uid="{078FCCBF-E8E0-425B-9D56-BD9DB18427EA}"/>
    <dataValidation allowBlank="1" showInputMessage="1" showErrorMessage="1" promptTitle="Ohje" prompt="OPO:n muutoksia voivat olla esim. osakepääoman muutokset, muutokset eri rahastoissa jne. Tarkista myös, ettei edell.tilikauden ja tilikauden tuloksesta ole suoraan vähennetty osinkoa. Myös osinko on huomioitava laskelmassa. " sqref="B198" xr:uid="{A201BAB6-38C4-4970-B4EB-1A50E9D3A95D}"/>
    <dataValidation allowBlank="1" showInputMessage="1" showErrorMessage="1" promptTitle="Vuokran tasaus" prompt="Jos kuluja tasataan, ei yhteisö- ja tasausryhmätason laskelmassa esitetä vuokran tasaus -summaa, koska kulut ovat jaettu kaikille kohteille. " sqref="B45 D45 B58 D58 B75 D75 B90 D90" xr:uid="{658E07AD-4D21-4191-AA1B-7B4C33E51FC7}"/>
    <dataValidation allowBlank="1" showInputMessage="1" showErrorMessage="1" promptTitle="Laskukaava" prompt="Muuta laskukaava sen mukaan, onko taseeseen aktivoidut esitetty +merkkisenä vai -merkkisenä. Tässä kaavassa taseeseen aktivoidut on hoito- ja rahoituskuluissa sekä varautumisissa esitetty +merkkisenä. " sqref="B179 F179 D179 H179" xr:uid="{19D4C470-08B1-4EE8-9B63-CCE670CB4942}"/>
    <dataValidation allowBlank="1" showInputMessage="1" showErrorMessage="1" promptTitle="Ohje" prompt="Syötä luvut! Tarkista myös että muutos näkyy jälkilaskelmalla muuna rahoitukseen vaikuttavana tapahtumana." sqref="B201:B203 D201:D203 F201:F203 H201:H203" xr:uid="{5B988E3F-47BC-4E2A-9B48-89637699A8EA}"/>
    <dataValidation allowBlank="1" showInputMessage="1" showErrorMessage="1" promptTitle="Pakollinen syöttötieto" prompt="Edellisen tilikauden taseen rahoitusasema on esitettävä laskelmassa. Summat otetaan edellisen tilikauden tilinpäätöksestä tai jälkilaskelmasta. " sqref="B154" xr:uid="{09643D7C-9CD1-45E2-967A-461ACB67ED66}"/>
    <dataValidation allowBlank="1" showInputMessage="1" showErrorMessage="1" promptTitle="Vuokravakuuksien esittäminen" prompt="Vuokravakuudet esitetään  lyhyt.aik.veloissa, jos kirjanpidossa kirjattu lyhytaikaisiin. Jos kirjanpidossa kirjattu pitkäaikaisiin, vakuudet esitetään muissa  rahoitukseen vaikuttavissa tapahtumissa. " sqref="B150 B155" xr:uid="{0B080602-134E-41B8-81C9-6A7D6240AF59}"/>
    <dataValidation allowBlank="1" showInputMessage="1" showErrorMessage="1" promptTitle="Laskentaohje" prompt="Muun vuokraustoiminnan tilikauden pitkäaik.vieraspo + lyh.aik. vieras po - edell.tilikauden pitkäaik.vieraspo + lyh.aik. vieras po." sqref="D116 B116 F116 H116" xr:uid="{776BAA79-CBF6-40DF-8841-BC3ECF9A80C6}"/>
    <dataValidation allowBlank="1" showInputMessage="1" showErrorMessage="1" promptTitle="Saadut avustukset" prompt="Summa sisältää investointeihin saadut avustukset." sqref="D97 B97 F97 H97" xr:uid="{B13D9CCA-142C-4477-8AAF-95410B27B792}"/>
    <dataValidation allowBlank="1" showInputMessage="1" showErrorMessage="1" promptTitle="Varautumisten tuotot" prompt="Varautumisten tuottoina esitetään summa, joka on todellisuudessa kertynyt vuokrissa varautumisiin. _x000a__x000a_Varautumisiin kerättävät vuokrat on esitettävä myös vuokranmäärityslaskelmassa." sqref="D82 B82 F82 H82" xr:uid="{FFF0B7CF-C946-4944-887B-1B1CA25F2A16}"/>
    <dataValidation allowBlank="1" showInputMessage="1" showErrorMessage="1" promptTitle="Lyhennykset" prompt="Esitetään ainoastaan omakustannusvuokran alaisten kohteiden lyhennykset" sqref="D69 B69 D52 B52 F69 F52 H69 H52" xr:uid="{88D7C695-5DE4-4103-B2F0-CE37C4265E6D}"/>
    <dataValidation allowBlank="1" showInputMessage="1" showErrorMessage="1" promptTitle="Vuokran tasaus" prompt="Kohdekohtaiset laskelmat: Summa kertoo, miten paljon kohde saa hyvitystä muilta kohteilta (-merkkinen) tai miten paljon kohde maksaa muiden kohteiden kuluja (+merkkinen). " sqref="H75 H90 H45 H58 F58 F75 F90 F45" xr:uid="{52C251B1-9D13-40F8-97A0-F71C3FC470CF}"/>
    <dataValidation allowBlank="1" showInputMessage="1" showErrorMessage="1" promptTitle="Korjaukset ja aktivoinnit" prompt="Korjaukset esitetään nettosummana +merkkisenä. Jos kuluja on aktivoitu taseeseen, esitetään aktivoidut kulut + merkkisenä alapuolella. (Korjauskulut+aktivoidut kulut = korjauksiin käytetyt rahavarat). Myynnit esitetään -merkkisenä." sqref="D40 B40 D87 B87 F40 F87 H40 H87" xr:uid="{0411E831-3DFE-48C1-9568-779E07696F52}"/>
    <dataValidation allowBlank="1" showInputMessage="1" showErrorMessage="1" promptTitle="Kulujen kirjaus" prompt="Kulut syötetään +merkkisenä." sqref="D27 B27 F27 H27" xr:uid="{5C5505EF-BABD-4814-ACB3-29315D77F0A8}"/>
    <dataValidation allowBlank="1" showInputMessage="1" showErrorMessage="1" promptTitle="Muut vuokratuotot" prompt="Muista vähentää muihin kuluihin kohdistuneet vuokratuotot (esim. varautumisiin kerätyt), jos niitä ei ole eritelty kirjanpidossa. " sqref="D18 B18 F18 H18" xr:uid="{07CCF780-D73F-424F-A385-5BF7BDACE118}"/>
    <dataValidation allowBlank="1" showInputMessage="1" showErrorMessage="1" prompt="Täytä huoneistoala- ja tilikauden pituus -solu." sqref="C14:C15 C18" xr:uid="{F05BF621-891E-4963-81EC-44D502EC35BC}"/>
    <dataValidation allowBlank="1" showInputMessage="1" showErrorMessage="1" prompt="Täytä huoneistoala- ja tilikauden pituus -solu. " sqref="E14:E15 E18 E64 E82 G18 I14:I15 G14:G15 I18" xr:uid="{07EA87DA-35C2-4889-A7B6-81BF49F20653}"/>
    <dataValidation operator="notBetween" showInputMessage="1" showErrorMessage="1" prompt="Lisää tilikauden pituus kuukausina." sqref="A11" xr:uid="{4C7DFC6E-9C88-434D-B0B5-CBF782A5940A}"/>
    <dataValidation allowBlank="1" showInputMessage="1" showErrorMessage="1" prompt="Täytä yhteisön tilikausi tähän ruutuun aloituspäivästä lopetuspäivään. Esim. 1.1.-31.12.2020." sqref="A9" xr:uid="{4E03E5CF-BE57-42D7-AE3A-D0B5E8C4EDF4}"/>
    <dataValidation allowBlank="1" showInputMessage="1" showErrorMessage="1" promptTitle="Ohje" prompt="Edellisen tilikauden jälkilaskelmasta &quot;omakust.vuokrauksen investointien rahoitusjäämä tilikauden lopussa&quot;. _x000a__x000a_" sqref="B96 D96 F96 H96" xr:uid="{23A45951-F41B-4782-BFF5-4A24865493B8}"/>
    <dataValidation allowBlank="1" showInputMessage="1" showErrorMessage="1" promptTitle="Vuokravakuudet" prompt="Vuokravakuudet esitetään lyhyaikaisissa veloissa taseen rahoitusasemassa, jos ne ovat kirjattu kirjanpidossa lyh.aikaisiin velkoihin. Jos vuokravakuudet ovat kirjattu pitkäaikaisiin velkoihin, esitetään ne muissa rahoitukseen vaikuttavissa tapahtumissa. " sqref="B185" xr:uid="{04172C1D-1BA8-46C4-AF9F-61FC2DC25AEF}"/>
    <dataValidation allowBlank="1" showInputMessage="1" showErrorMessage="1" promptTitle="Ohje" prompt="Tässä voi tarkistaa esim. vuokravakuudet, jos ne ovat kirjattu kirjanpidossa pitkäaikaisiin velkoihin ja jälkilaskelmalla muihin rahoitukseen vaikuttaviin tapahtumiin.  " sqref="B207 D207 F207 H207" xr:uid="{39215C8B-225D-4148-98B7-5FCBE51BC2C3}"/>
    <dataValidation allowBlank="1" showInputMessage="1" showErrorMessage="1" promptTitle="Pakollinen syöttötieto" prompt="Laskelmaan on syötettävä edellisen tilikauden jäämät. Ylijäämä esitetään +merkkisenä ja alijäämä -merkkisenä. " sqref="B61 D61 F61 H61" xr:uid="{3C15C883-6CF9-4A6D-9522-302CD80AA121}"/>
  </dataValidations>
  <pageMargins left="0.70866141732283472" right="0.70866141732283472" top="0.74803149606299213" bottom="0.74803149606299213" header="0.31496062992125984" footer="0.31496062992125984"/>
  <pageSetup paperSize="9" scale="77" orientation="landscape" r:id="rId1"/>
  <headerFooter>
    <oddHeader>&amp;C&amp;D</oddHeader>
    <oddFooter>&amp;C&amp;P</oddFooter>
  </headerFooter>
  <rowBreaks count="1" manualBreakCount="1">
    <brk id="157" max="16383" man="1"/>
  </rowBreaks>
  <colBreaks count="2" manualBreakCount="2">
    <brk id="5" max="1048575" man="1"/>
    <brk id="9"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B4571-F780-4197-B1AC-79F74448BBA5}">
  <dimension ref="A1:J221"/>
  <sheetViews>
    <sheetView showGridLines="0" zoomScale="70" zoomScaleNormal="70" workbookViewId="0">
      <selection activeCell="C1" sqref="C1:G1"/>
    </sheetView>
  </sheetViews>
  <sheetFormatPr defaultColWidth="8.7265625" defaultRowHeight="13.8" x14ac:dyDescent="0.25"/>
  <cols>
    <col min="1" max="1" width="55.6328125" style="52" customWidth="1"/>
    <col min="2" max="2" width="28.6328125" style="37" customWidth="1"/>
    <col min="3" max="3" width="9.453125" style="37" customWidth="1"/>
    <col min="4" max="4" width="28.6328125" style="88" customWidth="1"/>
    <col min="5" max="5" width="9.453125" style="36" customWidth="1"/>
    <col min="6" max="6" width="32.36328125" style="1" customWidth="1"/>
    <col min="7" max="7" width="8.7265625" style="5"/>
    <col min="8" max="8" width="32.36328125" style="5" customWidth="1"/>
    <col min="9" max="9" width="8.7265625" style="5"/>
    <col min="10" max="10" width="47.6328125" style="348" customWidth="1"/>
    <col min="11" max="16384" width="8.7265625" style="5"/>
  </cols>
  <sheetData>
    <row r="1" spans="1:10" s="4" customFormat="1" ht="124.5" customHeight="1" thickBot="1" x14ac:dyDescent="0.3">
      <c r="A1" s="182" t="s">
        <v>220</v>
      </c>
      <c r="B1" s="24"/>
      <c r="C1" s="461" t="e" vm="1">
        <v>#VALUE!</v>
      </c>
      <c r="D1" s="461"/>
      <c r="E1" s="461"/>
      <c r="F1" s="461"/>
      <c r="G1" s="461"/>
      <c r="J1" s="377" t="s">
        <v>378</v>
      </c>
    </row>
    <row r="2" spans="1:10" s="225" customFormat="1" ht="65.400000000000006" customHeight="1" thickBot="1" x14ac:dyDescent="0.35">
      <c r="A2" s="236" t="s">
        <v>168</v>
      </c>
      <c r="B2" s="239" t="s">
        <v>173</v>
      </c>
      <c r="C2" s="240"/>
      <c r="D2" s="241" t="s">
        <v>174</v>
      </c>
      <c r="E2" s="242"/>
      <c r="F2" s="243" t="s">
        <v>333</v>
      </c>
      <c r="G2" s="242"/>
      <c r="H2" s="243" t="s">
        <v>333</v>
      </c>
      <c r="I2" s="242"/>
      <c r="J2" s="347"/>
    </row>
    <row r="3" spans="1:10" s="235" customFormat="1" ht="53.4" customHeight="1" thickTop="1" thickBot="1" x14ac:dyDescent="0.3">
      <c r="A3" s="25"/>
      <c r="B3" s="338" t="str">
        <f>IF('Jälkilaskelma 2022'!B3="","",'Jälkilaskelma 2022'!B3)</f>
        <v/>
      </c>
      <c r="C3" s="339"/>
      <c r="D3" s="338" t="str">
        <f>IF('Jälkilaskelma 2022'!D3="","",'Jälkilaskelma 2022'!D3)</f>
        <v/>
      </c>
      <c r="E3" s="339"/>
      <c r="F3" s="338" t="str">
        <f>IF('Jälkilaskelma 2022'!F3="","",'Jälkilaskelma 2022'!F3)</f>
        <v/>
      </c>
      <c r="G3" s="339"/>
      <c r="H3" s="338" t="str">
        <f>IF('Jälkilaskelma 2022'!H3="","",'Jälkilaskelma 2022'!H3)</f>
        <v/>
      </c>
      <c r="I3" s="339"/>
      <c r="J3" s="347"/>
    </row>
    <row r="4" spans="1:10" s="225" customFormat="1" ht="31.2" customHeight="1" thickTop="1" x14ac:dyDescent="0.25">
      <c r="A4" s="237" t="s">
        <v>172</v>
      </c>
      <c r="B4" s="256" t="s">
        <v>99</v>
      </c>
      <c r="C4" s="257"/>
      <c r="D4" s="258" t="s">
        <v>99</v>
      </c>
      <c r="E4" s="259"/>
      <c r="F4" s="260" t="s">
        <v>99</v>
      </c>
      <c r="G4" s="259"/>
      <c r="H4" s="260" t="s">
        <v>99</v>
      </c>
      <c r="I4" s="259"/>
      <c r="J4" s="347"/>
    </row>
    <row r="5" spans="1:10" s="225" customFormat="1" ht="33" customHeight="1" x14ac:dyDescent="0.25">
      <c r="A5" s="25"/>
      <c r="B5" s="244" t="s">
        <v>167</v>
      </c>
      <c r="C5" s="245"/>
      <c r="D5" s="249" t="s">
        <v>167</v>
      </c>
      <c r="E5" s="250"/>
      <c r="F5" s="254" t="s">
        <v>331</v>
      </c>
      <c r="G5" s="250"/>
      <c r="H5" s="254" t="s">
        <v>331</v>
      </c>
      <c r="I5" s="250"/>
      <c r="J5" s="347"/>
    </row>
    <row r="6" spans="1:10" s="225" customFormat="1" ht="32.700000000000003" customHeight="1" x14ac:dyDescent="0.25">
      <c r="A6" s="237" t="s">
        <v>171</v>
      </c>
      <c r="B6" s="21"/>
      <c r="C6" s="306"/>
      <c r="D6" s="226"/>
      <c r="E6" s="307"/>
      <c r="F6" s="8"/>
      <c r="G6" s="307"/>
      <c r="H6" s="8"/>
      <c r="I6" s="307"/>
      <c r="J6" s="347"/>
    </row>
    <row r="7" spans="1:10" s="225" customFormat="1" ht="31.95" customHeight="1" thickBot="1" x14ac:dyDescent="0.3">
      <c r="A7" s="26"/>
      <c r="B7" s="248" t="s">
        <v>175</v>
      </c>
      <c r="C7" s="246"/>
      <c r="D7" s="253" t="s">
        <v>175</v>
      </c>
      <c r="E7" s="251"/>
      <c r="F7" s="255" t="s">
        <v>175</v>
      </c>
      <c r="G7" s="251"/>
      <c r="H7" s="255" t="s">
        <v>175</v>
      </c>
      <c r="I7" s="251"/>
      <c r="J7" s="347"/>
    </row>
    <row r="8" spans="1:10" s="225" customFormat="1" ht="32.700000000000003" customHeight="1" thickBot="1" x14ac:dyDescent="0.3">
      <c r="A8" s="237" t="s">
        <v>169</v>
      </c>
      <c r="B8" s="22"/>
      <c r="C8" s="247"/>
      <c r="D8" s="19"/>
      <c r="E8" s="252"/>
      <c r="F8" s="227"/>
      <c r="G8" s="252"/>
      <c r="H8" s="227"/>
      <c r="I8" s="252"/>
      <c r="J8" s="347"/>
    </row>
    <row r="9" spans="1:10" s="225" customFormat="1" ht="31.5" customHeight="1" x14ac:dyDescent="0.25">
      <c r="A9" s="27"/>
      <c r="B9" s="198" t="s">
        <v>100</v>
      </c>
      <c r="C9" s="28"/>
      <c r="D9" s="199" t="s">
        <v>100</v>
      </c>
      <c r="E9" s="29"/>
      <c r="F9" s="228" t="s">
        <v>100</v>
      </c>
      <c r="G9" s="29"/>
      <c r="H9" s="228" t="s">
        <v>100</v>
      </c>
      <c r="I9" s="29"/>
      <c r="J9" s="347"/>
    </row>
    <row r="10" spans="1:10" s="225" customFormat="1" ht="33" customHeight="1" thickBot="1" x14ac:dyDescent="0.3">
      <c r="A10" s="238" t="s">
        <v>170</v>
      </c>
      <c r="B10" s="30" t="s">
        <v>167</v>
      </c>
      <c r="C10" s="229"/>
      <c r="D10" s="31" t="s">
        <v>167</v>
      </c>
      <c r="E10" s="230"/>
      <c r="F10" s="31" t="s">
        <v>167</v>
      </c>
      <c r="G10" s="230"/>
      <c r="H10" s="31" t="s">
        <v>167</v>
      </c>
      <c r="I10" s="230"/>
      <c r="J10" s="347"/>
    </row>
    <row r="11" spans="1:10" s="225" customFormat="1" ht="32.700000000000003" customHeight="1" thickBot="1" x14ac:dyDescent="0.3">
      <c r="A11" s="32" t="str">
        <f>IF('Jälkilaskelma 2022'!A11="","",'Jälkilaskelma 2022'!A11)</f>
        <v/>
      </c>
      <c r="B11" s="23"/>
      <c r="C11" s="33"/>
      <c r="D11" s="20"/>
      <c r="E11" s="34"/>
      <c r="F11" s="231"/>
      <c r="G11" s="34"/>
      <c r="H11" s="231"/>
      <c r="I11" s="34"/>
      <c r="J11" s="347"/>
    </row>
    <row r="12" spans="1:10" s="6" customFormat="1" ht="85.95" customHeight="1" x14ac:dyDescent="0.25">
      <c r="A12" s="189" t="s">
        <v>269</v>
      </c>
      <c r="B12"/>
      <c r="C12" s="35"/>
      <c r="D12" s="35"/>
      <c r="E12" s="36"/>
      <c r="F12" s="3"/>
      <c r="J12" s="345"/>
    </row>
    <row r="13" spans="1:10" s="6" customFormat="1" ht="80.400000000000006" customHeight="1" thickBot="1" x14ac:dyDescent="0.35">
      <c r="A13" s="201" t="s">
        <v>84</v>
      </c>
      <c r="B13" s="234" t="str">
        <f>IF(B3="","",(B3))</f>
        <v/>
      </c>
      <c r="C13" s="200" t="s">
        <v>268</v>
      </c>
      <c r="D13" s="234" t="str">
        <f>IF(D3="","",(D3))</f>
        <v/>
      </c>
      <c r="E13" s="200" t="s">
        <v>268</v>
      </c>
      <c r="F13" s="234" t="str">
        <f>IF(F3="","",(F3))</f>
        <v/>
      </c>
      <c r="G13" s="200" t="s">
        <v>268</v>
      </c>
      <c r="H13" s="234" t="str">
        <f>IF(H3="","",(H3))</f>
        <v/>
      </c>
      <c r="I13" s="200" t="s">
        <v>268</v>
      </c>
      <c r="J13" s="345"/>
    </row>
    <row r="14" spans="1:10" s="9" customFormat="1" ht="33" customHeight="1" thickTop="1" x14ac:dyDescent="0.25">
      <c r="A14" s="137" t="s">
        <v>178</v>
      </c>
      <c r="B14" s="49"/>
      <c r="C14" s="39" t="str">
        <f>IF(B14="","",IF(B14=0,"",(B14/B$6/$A$11)))</f>
        <v/>
      </c>
      <c r="D14" s="49"/>
      <c r="E14" s="40" t="str">
        <f>IF(D14="","",IF(D14=0,"",(D14/D$6/$A$11)))</f>
        <v/>
      </c>
      <c r="F14" s="49"/>
      <c r="G14" s="40" t="str">
        <f>IF(F14="","",IF(F14=0,"",(F14/F$6/$A$11)))</f>
        <v/>
      </c>
      <c r="H14" s="49"/>
      <c r="I14" s="40" t="str">
        <f>IF(H14="","",IF(H14=0,"",(H14/H$6/$A$11)))</f>
        <v/>
      </c>
      <c r="J14" s="348"/>
    </row>
    <row r="15" spans="1:10" s="9" customFormat="1" ht="38.4" customHeight="1" x14ac:dyDescent="0.25">
      <c r="A15" s="416" t="s">
        <v>179</v>
      </c>
      <c r="B15" s="40">
        <f>B18+B19+B64+B82</f>
        <v>0</v>
      </c>
      <c r="C15" s="39" t="str">
        <f>IF(B15="","",IF(B15=0,"",(B15/B$6/$A$11)))</f>
        <v/>
      </c>
      <c r="D15" s="40">
        <f>D18+D19+D64+D82</f>
        <v>0</v>
      </c>
      <c r="E15" s="40" t="str">
        <f>IF(D15="","",IF(D15=0,"",(D15/D$6/$A$11)))</f>
        <v/>
      </c>
      <c r="F15" s="40">
        <f>F18+F19+F64+F82</f>
        <v>0</v>
      </c>
      <c r="G15" s="40" t="str">
        <f>IF(F15="","",IF(F15=0,"",(F15/F$6/$A$11)))</f>
        <v/>
      </c>
      <c r="H15" s="40">
        <f>H18+H19+H64+H82</f>
        <v>0</v>
      </c>
      <c r="I15" s="40" t="str">
        <f>IF(H15="","",IF(H15=0,"",(H15/H$6/$A$11)))</f>
        <v/>
      </c>
      <c r="J15" s="348"/>
    </row>
    <row r="16" spans="1:10" s="9" customFormat="1" ht="25.2" customHeight="1" x14ac:dyDescent="0.25">
      <c r="A16" s="138" t="s">
        <v>180</v>
      </c>
      <c r="B16" s="42" t="e">
        <f>B15/B14</f>
        <v>#DIV/0!</v>
      </c>
      <c r="C16" s="43"/>
      <c r="D16" s="42" t="e">
        <f>D15/D14</f>
        <v>#DIV/0!</v>
      </c>
      <c r="E16" s="43"/>
      <c r="F16" s="42" t="e">
        <f>F15/F14</f>
        <v>#DIV/0!</v>
      </c>
      <c r="G16" s="43"/>
      <c r="H16" s="42" t="e">
        <f>H15/H14</f>
        <v>#DIV/0!</v>
      </c>
      <c r="I16" s="43"/>
      <c r="J16" s="348"/>
    </row>
    <row r="17" spans="1:10" s="9" customFormat="1" ht="45.6" customHeight="1" thickBot="1" x14ac:dyDescent="0.35">
      <c r="A17" s="142" t="s">
        <v>379</v>
      </c>
      <c r="B17" s="44"/>
      <c r="C17" s="44"/>
      <c r="D17" s="44"/>
      <c r="E17" s="44"/>
      <c r="F17" s="44"/>
      <c r="G17" s="44"/>
      <c r="H17" s="44"/>
      <c r="I17" s="44"/>
      <c r="J17" s="349"/>
    </row>
    <row r="18" spans="1:10" s="9" customFormat="1" ht="25.2" customHeight="1" thickTop="1" x14ac:dyDescent="0.25">
      <c r="A18" s="272" t="s">
        <v>128</v>
      </c>
      <c r="B18" s="46"/>
      <c r="C18" s="39" t="str">
        <f>IF(B18="","",IF(B18=0,"",(B18/B$6/$A$11)))</f>
        <v/>
      </c>
      <c r="D18" s="46"/>
      <c r="E18" s="40" t="str">
        <f>IF(D18="","",IF(D18=0,"",(D18/D$6/$A$11)))</f>
        <v/>
      </c>
      <c r="F18" s="46"/>
      <c r="G18" s="40" t="str">
        <f>IF(F18="","",IF(F18=0,"",(F18/F$6/$A$11)))</f>
        <v/>
      </c>
      <c r="H18" s="46"/>
      <c r="I18" s="40" t="str">
        <f>IF(H18="","",IF(H18=0,"",(H18/H$6/$A$11)))</f>
        <v/>
      </c>
      <c r="J18" s="348"/>
    </row>
    <row r="19" spans="1:10" s="9" customFormat="1" ht="25.2" customHeight="1" x14ac:dyDescent="0.25">
      <c r="A19" s="204" t="s">
        <v>21</v>
      </c>
      <c r="B19" s="49"/>
      <c r="C19" s="50" t="str">
        <f>IF(B19="","",IF(B19=0,"",(B19/B$6/$A$11)))</f>
        <v/>
      </c>
      <c r="D19" s="49"/>
      <c r="E19" s="50" t="str">
        <f>IF(D19="","",IF(D19=0,"",(D19/D$6/$A$11)))</f>
        <v/>
      </c>
      <c r="F19" s="49"/>
      <c r="G19" s="50" t="str">
        <f>IF(F19="","",IF(F19=0,"",(F19/F$6/$A$11)))</f>
        <v/>
      </c>
      <c r="H19" s="49"/>
      <c r="I19" s="50" t="str">
        <f>IF(H19="","",IF(H19=0,"",(H19/H$6/$A$11)))</f>
        <v/>
      </c>
      <c r="J19" s="348"/>
    </row>
    <row r="20" spans="1:10" s="9" customFormat="1" ht="25.2" customHeight="1" x14ac:dyDescent="0.25">
      <c r="A20" s="204" t="s">
        <v>13</v>
      </c>
      <c r="B20" s="49"/>
      <c r="C20" s="50" t="str">
        <f>IF(B20="","",IF(B20=0,"",(B20/B$6/$A$11)))</f>
        <v/>
      </c>
      <c r="D20" s="49"/>
      <c r="E20" s="50" t="str">
        <f>IF(D20="","",IF(D20=0,"",(D20/D$6/$A$11)))</f>
        <v/>
      </c>
      <c r="F20" s="49"/>
      <c r="G20" s="50" t="str">
        <f>IF(F20="","",IF(F20=0,"",(F20/F$6/$A$11)))</f>
        <v/>
      </c>
      <c r="H20" s="49"/>
      <c r="I20" s="50" t="str">
        <f>IF(H20="","",IF(H20=0,"",(H20/H$6/$A$11)))</f>
        <v/>
      </c>
      <c r="J20" s="348"/>
    </row>
    <row r="21" spans="1:10" s="9" customFormat="1" ht="25.2" customHeight="1" x14ac:dyDescent="0.25">
      <c r="A21" s="204" t="s">
        <v>0</v>
      </c>
      <c r="B21" s="51"/>
      <c r="C21" s="40" t="str">
        <f>IF(B21="","",IF(B21=0,"",(B21/B$6/$A$11)))</f>
        <v/>
      </c>
      <c r="D21" s="51"/>
      <c r="E21" s="50" t="str">
        <f>IF(D21="","",IF(D21=0,"",(D21/D$6/$A$11)))</f>
        <v/>
      </c>
      <c r="F21" s="51"/>
      <c r="G21" s="50" t="str">
        <f>IF(F21="","",IF(F21=0,"",(F21/F$6/$A$11)))</f>
        <v/>
      </c>
      <c r="H21" s="51"/>
      <c r="I21" s="50" t="str">
        <f>IF(H21="","",IF(H21=0,"",(H21/H$6/$A$11)))</f>
        <v/>
      </c>
      <c r="J21" s="348"/>
    </row>
    <row r="22" spans="1:10" ht="27.6" customHeight="1" x14ac:dyDescent="0.25">
      <c r="A22" s="378" t="s">
        <v>181</v>
      </c>
      <c r="B22" s="53"/>
      <c r="C22" s="54"/>
      <c r="D22" s="53"/>
      <c r="E22" s="55"/>
      <c r="F22" s="53"/>
      <c r="G22" s="55"/>
      <c r="H22" s="53"/>
      <c r="I22" s="55"/>
      <c r="J22" s="350"/>
    </row>
    <row r="23" spans="1:10" s="9" customFormat="1" ht="25.2" customHeight="1" x14ac:dyDescent="0.25">
      <c r="A23" s="204" t="s">
        <v>32</v>
      </c>
      <c r="B23" s="49"/>
      <c r="C23" s="50" t="str">
        <f>IF(B23="","",IF(B23=0,"",(B23/B$6/$A$11)))</f>
        <v/>
      </c>
      <c r="D23" s="49"/>
      <c r="E23" s="50" t="str">
        <f>IF(D23="","",IF(D23=0,"",(D23/D$6/$A$11)))</f>
        <v/>
      </c>
      <c r="F23" s="49"/>
      <c r="G23" s="50" t="str">
        <f>IF(F23="","",IF(F23=0,"",(F23/F$6/$A$11)))</f>
        <v/>
      </c>
      <c r="H23" s="49"/>
      <c r="I23" s="50" t="str">
        <f>IF(H23="","",IF(H23=0,"",(H23/H$6/$A$11)))</f>
        <v/>
      </c>
      <c r="J23" s="349"/>
    </row>
    <row r="24" spans="1:10" s="9" customFormat="1" ht="25.2" customHeight="1" x14ac:dyDescent="0.25">
      <c r="A24" s="151" t="s">
        <v>11</v>
      </c>
      <c r="B24" s="46"/>
      <c r="C24" s="50" t="str">
        <f>IF(B24="","",IF(B24=0,"",(B24/B$6/$A$11)))</f>
        <v/>
      </c>
      <c r="D24" s="46"/>
      <c r="E24" s="50" t="str">
        <f>IF(D24="","",IF(D24=0,"",(D24/D$6/$A$11)))</f>
        <v/>
      </c>
      <c r="F24" s="46"/>
      <c r="G24" s="50" t="str">
        <f>IF(F24="","",IF(F24=0,"",(F24/F$6/$A$11)))</f>
        <v/>
      </c>
      <c r="H24" s="46"/>
      <c r="I24" s="50" t="str">
        <f>IF(H24="","",IF(H24=0,"",(H24/H$6/$A$11)))</f>
        <v/>
      </c>
      <c r="J24" s="350"/>
    </row>
    <row r="25" spans="1:10" s="9" customFormat="1" ht="25.2" customHeight="1" x14ac:dyDescent="0.25">
      <c r="A25" s="385" t="s">
        <v>116</v>
      </c>
      <c r="B25" s="58">
        <f>SUM(B18:B24)</f>
        <v>0</v>
      </c>
      <c r="C25" s="40" t="str">
        <f>IF(B25="","",IF(B25=0,"",(B25/B$6/$A$11)))</f>
        <v/>
      </c>
      <c r="D25" s="58">
        <f>SUM(D18:D24)</f>
        <v>0</v>
      </c>
      <c r="E25" s="40" t="str">
        <f>IF(D25="","",IF(D25=0,"",(D25/D$6/$A$11)))</f>
        <v/>
      </c>
      <c r="F25" s="58">
        <f>SUM(F18:F24)</f>
        <v>0</v>
      </c>
      <c r="G25" s="40" t="str">
        <f>IF(F25="","",IF(F25=0,"",(F25/F$6/$A$11)))</f>
        <v/>
      </c>
      <c r="H25" s="58">
        <f>SUM(H18:H24)</f>
        <v>0</v>
      </c>
      <c r="I25" s="40" t="str">
        <f>IF(H25="","",IF(H25=0,"",(H25/H$6/$A$11)))</f>
        <v/>
      </c>
      <c r="J25" s="348"/>
    </row>
    <row r="26" spans="1:10" s="9" customFormat="1" ht="25.2" customHeight="1" x14ac:dyDescent="0.3">
      <c r="A26" s="382" t="s">
        <v>14</v>
      </c>
      <c r="B26" s="37"/>
      <c r="C26" s="60"/>
      <c r="D26" s="37"/>
      <c r="E26" s="60"/>
      <c r="F26" s="37"/>
      <c r="G26" s="60"/>
      <c r="H26" s="37"/>
      <c r="I26" s="60"/>
      <c r="J26" s="348"/>
    </row>
    <row r="27" spans="1:10" s="9" customFormat="1" ht="25.2" customHeight="1" x14ac:dyDescent="0.25">
      <c r="A27" s="204" t="s">
        <v>182</v>
      </c>
      <c r="B27" s="49"/>
      <c r="C27" s="50" t="str">
        <f t="shared" ref="C27:C46" si="0">IF(B27="","",IF(B27=0,"",(B27/B$6/$A$11)))</f>
        <v/>
      </c>
      <c r="D27" s="49"/>
      <c r="E27" s="50" t="str">
        <f t="shared" ref="E27:E46" si="1">IF(D27="","",IF(D27=0,"",(D27/D$6/$A$11)))</f>
        <v/>
      </c>
      <c r="F27" s="49"/>
      <c r="G27" s="50" t="str">
        <f t="shared" ref="G27:G46" si="2">IF(F27="","",IF(F27=0,"",(F27/F$6/$A$11)))</f>
        <v/>
      </c>
      <c r="H27" s="49"/>
      <c r="I27" s="50" t="str">
        <f t="shared" ref="I27:I46" si="3">IF(H27="","",IF(H27=0,"",(H27/H$6/$A$11)))</f>
        <v/>
      </c>
      <c r="J27" s="348"/>
    </row>
    <row r="28" spans="1:10" s="9" customFormat="1" ht="25.2" customHeight="1" x14ac:dyDescent="0.25">
      <c r="A28" s="204" t="s">
        <v>18</v>
      </c>
      <c r="B28" s="49"/>
      <c r="C28" s="50" t="str">
        <f t="shared" si="0"/>
        <v/>
      </c>
      <c r="D28" s="49"/>
      <c r="E28" s="50" t="str">
        <f t="shared" si="1"/>
        <v/>
      </c>
      <c r="F28" s="49"/>
      <c r="G28" s="50" t="str">
        <f t="shared" si="2"/>
        <v/>
      </c>
      <c r="H28" s="49"/>
      <c r="I28" s="50" t="str">
        <f t="shared" si="3"/>
        <v/>
      </c>
      <c r="J28" s="348"/>
    </row>
    <row r="29" spans="1:10" s="9" customFormat="1" ht="25.2" customHeight="1" x14ac:dyDescent="0.25">
      <c r="A29" s="204" t="s">
        <v>1</v>
      </c>
      <c r="B29" s="49"/>
      <c r="C29" s="50" t="str">
        <f t="shared" si="0"/>
        <v/>
      </c>
      <c r="D29" s="49"/>
      <c r="E29" s="50" t="str">
        <f t="shared" si="1"/>
        <v/>
      </c>
      <c r="F29" s="49"/>
      <c r="G29" s="50" t="str">
        <f t="shared" si="2"/>
        <v/>
      </c>
      <c r="H29" s="49"/>
      <c r="I29" s="50" t="str">
        <f t="shared" si="3"/>
        <v/>
      </c>
      <c r="J29" s="348"/>
    </row>
    <row r="30" spans="1:10" s="9" customFormat="1" ht="25.2" customHeight="1" x14ac:dyDescent="0.25">
      <c r="A30" s="204" t="s">
        <v>2</v>
      </c>
      <c r="B30" s="49"/>
      <c r="C30" s="50" t="str">
        <f t="shared" si="0"/>
        <v/>
      </c>
      <c r="D30" s="49"/>
      <c r="E30" s="50" t="str">
        <f t="shared" si="1"/>
        <v/>
      </c>
      <c r="F30" s="49"/>
      <c r="G30" s="50" t="str">
        <f t="shared" si="2"/>
        <v/>
      </c>
      <c r="H30" s="49"/>
      <c r="I30" s="50" t="str">
        <f t="shared" si="3"/>
        <v/>
      </c>
      <c r="J30" s="348"/>
    </row>
    <row r="31" spans="1:10" s="9" customFormat="1" ht="25.2" customHeight="1" x14ac:dyDescent="0.25">
      <c r="A31" s="204" t="s">
        <v>3</v>
      </c>
      <c r="B31" s="49"/>
      <c r="C31" s="50" t="str">
        <f t="shared" si="0"/>
        <v/>
      </c>
      <c r="D31" s="49"/>
      <c r="E31" s="50" t="str">
        <f t="shared" si="1"/>
        <v/>
      </c>
      <c r="F31" s="49"/>
      <c r="G31" s="50" t="str">
        <f t="shared" si="2"/>
        <v/>
      </c>
      <c r="H31" s="49"/>
      <c r="I31" s="50" t="str">
        <f t="shared" si="3"/>
        <v/>
      </c>
      <c r="J31" s="348"/>
    </row>
    <row r="32" spans="1:10" s="9" customFormat="1" ht="25.2" customHeight="1" x14ac:dyDescent="0.25">
      <c r="A32" s="204" t="s">
        <v>4</v>
      </c>
      <c r="B32" s="49"/>
      <c r="C32" s="50" t="str">
        <f t="shared" si="0"/>
        <v/>
      </c>
      <c r="D32" s="49"/>
      <c r="E32" s="50" t="str">
        <f t="shared" si="1"/>
        <v/>
      </c>
      <c r="F32" s="49"/>
      <c r="G32" s="50" t="str">
        <f t="shared" si="2"/>
        <v/>
      </c>
      <c r="H32" s="49"/>
      <c r="I32" s="50" t="str">
        <f t="shared" si="3"/>
        <v/>
      </c>
      <c r="J32" s="348"/>
    </row>
    <row r="33" spans="1:10" s="9" customFormat="1" ht="25.2" customHeight="1" x14ac:dyDescent="0.25">
      <c r="A33" s="204" t="s">
        <v>5</v>
      </c>
      <c r="B33" s="49"/>
      <c r="C33" s="50" t="str">
        <f t="shared" si="0"/>
        <v/>
      </c>
      <c r="D33" s="49"/>
      <c r="E33" s="50" t="str">
        <f t="shared" si="1"/>
        <v/>
      </c>
      <c r="F33" s="49"/>
      <c r="G33" s="50" t="str">
        <f t="shared" si="2"/>
        <v/>
      </c>
      <c r="H33" s="49"/>
      <c r="I33" s="50" t="str">
        <f t="shared" si="3"/>
        <v/>
      </c>
      <c r="J33" s="348"/>
    </row>
    <row r="34" spans="1:10" s="9" customFormat="1" ht="25.2" customHeight="1" x14ac:dyDescent="0.25">
      <c r="A34" s="204" t="s">
        <v>6</v>
      </c>
      <c r="B34" s="49"/>
      <c r="C34" s="50" t="str">
        <f t="shared" si="0"/>
        <v/>
      </c>
      <c r="D34" s="49"/>
      <c r="E34" s="50" t="str">
        <f t="shared" si="1"/>
        <v/>
      </c>
      <c r="F34" s="49"/>
      <c r="G34" s="50" t="str">
        <f t="shared" si="2"/>
        <v/>
      </c>
      <c r="H34" s="49"/>
      <c r="I34" s="50" t="str">
        <f t="shared" si="3"/>
        <v/>
      </c>
      <c r="J34" s="348"/>
    </row>
    <row r="35" spans="1:10" s="9" customFormat="1" ht="25.2" customHeight="1" x14ac:dyDescent="0.25">
      <c r="A35" s="204" t="s">
        <v>7</v>
      </c>
      <c r="B35" s="49"/>
      <c r="C35" s="50" t="str">
        <f t="shared" si="0"/>
        <v/>
      </c>
      <c r="D35" s="49"/>
      <c r="E35" s="50" t="str">
        <f t="shared" si="1"/>
        <v/>
      </c>
      <c r="F35" s="49"/>
      <c r="G35" s="50" t="str">
        <f t="shared" si="2"/>
        <v/>
      </c>
      <c r="H35" s="49"/>
      <c r="I35" s="50" t="str">
        <f t="shared" si="3"/>
        <v/>
      </c>
      <c r="J35" s="348"/>
    </row>
    <row r="36" spans="1:10" s="9" customFormat="1" ht="25.2" customHeight="1" x14ac:dyDescent="0.25">
      <c r="A36" s="204" t="s">
        <v>8</v>
      </c>
      <c r="B36" s="49"/>
      <c r="C36" s="50" t="str">
        <f t="shared" si="0"/>
        <v/>
      </c>
      <c r="D36" s="49"/>
      <c r="E36" s="50" t="str">
        <f t="shared" si="1"/>
        <v/>
      </c>
      <c r="F36" s="49"/>
      <c r="G36" s="50" t="str">
        <f t="shared" si="2"/>
        <v/>
      </c>
      <c r="H36" s="49"/>
      <c r="I36" s="50" t="str">
        <f t="shared" si="3"/>
        <v/>
      </c>
      <c r="J36" s="348"/>
    </row>
    <row r="37" spans="1:10" s="9" customFormat="1" ht="25.2" customHeight="1" x14ac:dyDescent="0.25">
      <c r="A37" s="204" t="s">
        <v>9</v>
      </c>
      <c r="B37" s="49"/>
      <c r="C37" s="50" t="str">
        <f t="shared" si="0"/>
        <v/>
      </c>
      <c r="D37" s="49"/>
      <c r="E37" s="50" t="str">
        <f t="shared" si="1"/>
        <v/>
      </c>
      <c r="F37" s="49"/>
      <c r="G37" s="50" t="str">
        <f t="shared" si="2"/>
        <v/>
      </c>
      <c r="H37" s="49"/>
      <c r="I37" s="50" t="str">
        <f t="shared" si="3"/>
        <v/>
      </c>
      <c r="J37" s="348"/>
    </row>
    <row r="38" spans="1:10" s="9" customFormat="1" ht="25.2" customHeight="1" x14ac:dyDescent="0.25">
      <c r="A38" s="204" t="s">
        <v>28</v>
      </c>
      <c r="B38" s="49"/>
      <c r="C38" s="50" t="str">
        <f t="shared" si="0"/>
        <v/>
      </c>
      <c r="D38" s="49"/>
      <c r="E38" s="50" t="str">
        <f t="shared" si="1"/>
        <v/>
      </c>
      <c r="F38" s="49"/>
      <c r="G38" s="50" t="str">
        <f t="shared" si="2"/>
        <v/>
      </c>
      <c r="H38" s="49"/>
      <c r="I38" s="50" t="str">
        <f t="shared" si="3"/>
        <v/>
      </c>
      <c r="J38" s="348"/>
    </row>
    <row r="39" spans="1:10" s="9" customFormat="1" ht="25.2" customHeight="1" x14ac:dyDescent="0.25">
      <c r="A39" s="204" t="s">
        <v>10</v>
      </c>
      <c r="B39" s="49"/>
      <c r="C39" s="50" t="str">
        <f t="shared" si="0"/>
        <v/>
      </c>
      <c r="D39" s="49"/>
      <c r="E39" s="50" t="str">
        <f t="shared" si="1"/>
        <v/>
      </c>
      <c r="F39" s="49"/>
      <c r="G39" s="50" t="str">
        <f t="shared" si="2"/>
        <v/>
      </c>
      <c r="H39" s="49"/>
      <c r="I39" s="50" t="str">
        <f t="shared" si="3"/>
        <v/>
      </c>
      <c r="J39" s="348"/>
    </row>
    <row r="40" spans="1:10" s="9" customFormat="1" ht="25.2" customHeight="1" x14ac:dyDescent="0.25">
      <c r="A40" s="204" t="s">
        <v>19</v>
      </c>
      <c r="B40" s="49"/>
      <c r="C40" s="50" t="str">
        <f t="shared" si="0"/>
        <v/>
      </c>
      <c r="D40" s="49"/>
      <c r="E40" s="50" t="str">
        <f t="shared" si="1"/>
        <v/>
      </c>
      <c r="F40" s="49"/>
      <c r="G40" s="50" t="str">
        <f t="shared" si="2"/>
        <v/>
      </c>
      <c r="H40" s="49"/>
      <c r="I40" s="50" t="str">
        <f t="shared" si="3"/>
        <v/>
      </c>
      <c r="J40" s="348"/>
    </row>
    <row r="41" spans="1:10" s="9" customFormat="1" ht="25.2" customHeight="1" x14ac:dyDescent="0.25">
      <c r="A41" s="204" t="s">
        <v>183</v>
      </c>
      <c r="B41" s="49"/>
      <c r="C41" s="50" t="str">
        <f t="shared" si="0"/>
        <v/>
      </c>
      <c r="D41" s="49"/>
      <c r="E41" s="50" t="str">
        <f t="shared" si="1"/>
        <v/>
      </c>
      <c r="F41" s="49"/>
      <c r="G41" s="50" t="str">
        <f t="shared" si="2"/>
        <v/>
      </c>
      <c r="H41" s="49"/>
      <c r="I41" s="50" t="str">
        <f t="shared" si="3"/>
        <v/>
      </c>
      <c r="J41" s="348"/>
    </row>
    <row r="42" spans="1:10" s="9" customFormat="1" ht="30.6" customHeight="1" x14ac:dyDescent="0.25">
      <c r="A42" s="204" t="s">
        <v>26</v>
      </c>
      <c r="B42" s="49"/>
      <c r="C42" s="50" t="str">
        <f t="shared" si="0"/>
        <v/>
      </c>
      <c r="D42" s="49"/>
      <c r="E42" s="50" t="str">
        <f t="shared" si="1"/>
        <v/>
      </c>
      <c r="F42" s="49"/>
      <c r="G42" s="50" t="str">
        <f t="shared" si="2"/>
        <v/>
      </c>
      <c r="H42" s="49"/>
      <c r="I42" s="50" t="str">
        <f t="shared" si="3"/>
        <v/>
      </c>
      <c r="J42" s="348"/>
    </row>
    <row r="43" spans="1:10" s="11" customFormat="1" ht="25.2" customHeight="1" x14ac:dyDescent="0.25">
      <c r="A43" s="204" t="s">
        <v>33</v>
      </c>
      <c r="B43" s="49"/>
      <c r="C43" s="50" t="str">
        <f t="shared" si="0"/>
        <v/>
      </c>
      <c r="D43" s="49"/>
      <c r="E43" s="50" t="str">
        <f t="shared" si="1"/>
        <v/>
      </c>
      <c r="F43" s="49"/>
      <c r="G43" s="50" t="str">
        <f t="shared" si="2"/>
        <v/>
      </c>
      <c r="H43" s="49"/>
      <c r="I43" s="50" t="str">
        <f t="shared" si="3"/>
        <v/>
      </c>
      <c r="J43" s="351"/>
    </row>
    <row r="44" spans="1:10" ht="29.4" customHeight="1" x14ac:dyDescent="0.25">
      <c r="A44" s="274" t="s">
        <v>12</v>
      </c>
      <c r="B44" s="49"/>
      <c r="C44" s="50" t="str">
        <f t="shared" si="0"/>
        <v/>
      </c>
      <c r="D44" s="51"/>
      <c r="E44" s="50" t="str">
        <f t="shared" si="1"/>
        <v/>
      </c>
      <c r="F44" s="51"/>
      <c r="G44" s="50" t="str">
        <f t="shared" si="2"/>
        <v/>
      </c>
      <c r="H44" s="51"/>
      <c r="I44" s="50" t="str">
        <f t="shared" si="3"/>
        <v/>
      </c>
    </row>
    <row r="45" spans="1:10" s="9" customFormat="1" ht="18.600000000000001" customHeight="1" x14ac:dyDescent="0.25">
      <c r="A45" s="278"/>
      <c r="B45" s="75"/>
      <c r="C45" s="40" t="str">
        <f t="shared" si="0"/>
        <v/>
      </c>
      <c r="D45" s="75"/>
      <c r="E45" s="40" t="str">
        <f t="shared" si="1"/>
        <v/>
      </c>
      <c r="F45" s="75"/>
      <c r="G45" s="40" t="str">
        <f t="shared" si="2"/>
        <v/>
      </c>
      <c r="H45" s="75"/>
      <c r="I45" s="40" t="str">
        <f t="shared" si="3"/>
        <v/>
      </c>
      <c r="J45" s="348"/>
    </row>
    <row r="46" spans="1:10" s="9" customFormat="1" ht="25.2" customHeight="1" x14ac:dyDescent="0.25">
      <c r="A46" s="386" t="s">
        <v>118</v>
      </c>
      <c r="B46" s="277">
        <f>SUM(B27:B45)</f>
        <v>0</v>
      </c>
      <c r="C46" s="47" t="str">
        <f t="shared" si="0"/>
        <v/>
      </c>
      <c r="D46" s="277">
        <f>SUM(D27:D45)</f>
        <v>0</v>
      </c>
      <c r="E46" s="47" t="str">
        <f t="shared" si="1"/>
        <v/>
      </c>
      <c r="F46" s="277">
        <f>SUM(F27:F45)</f>
        <v>0</v>
      </c>
      <c r="G46" s="47" t="str">
        <f t="shared" si="2"/>
        <v/>
      </c>
      <c r="H46" s="277">
        <f>SUM(H27:H45)</f>
        <v>0</v>
      </c>
      <c r="I46" s="47" t="str">
        <f t="shared" si="3"/>
        <v/>
      </c>
      <c r="J46" s="348"/>
    </row>
    <row r="47" spans="1:10" ht="48.6" customHeight="1" x14ac:dyDescent="0.3">
      <c r="A47" s="388" t="s">
        <v>31</v>
      </c>
      <c r="C47" s="60"/>
      <c r="D47" s="37"/>
      <c r="E47" s="60"/>
      <c r="F47" s="37"/>
      <c r="G47" s="60"/>
      <c r="H47" s="37"/>
      <c r="I47" s="60"/>
    </row>
    <row r="48" spans="1:10" s="9" customFormat="1" ht="25.2" customHeight="1" x14ac:dyDescent="0.25">
      <c r="A48" s="275" t="s">
        <v>16</v>
      </c>
      <c r="B48" s="49"/>
      <c r="C48" s="50" t="str">
        <f>IF(B48="","",IF(B48=0,"",(B48/B$6/$A$11)))</f>
        <v/>
      </c>
      <c r="D48" s="49"/>
      <c r="E48" s="50" t="str">
        <f>IF(D48="","",IF(D48=0,"",(D48/D$6/$A$11)))</f>
        <v/>
      </c>
      <c r="F48" s="49"/>
      <c r="G48" s="50" t="str">
        <f>IF(F48="","",IF(F48=0,"",(F48/F$6/$A$11)))</f>
        <v/>
      </c>
      <c r="H48" s="49"/>
      <c r="I48" s="50" t="str">
        <f>IF(H48="","",IF(H48=0,"",(H48/H$6/$A$11)))</f>
        <v/>
      </c>
      <c r="J48" s="348"/>
    </row>
    <row r="49" spans="1:10" s="9" customFormat="1" ht="30.6" customHeight="1" x14ac:dyDescent="0.25">
      <c r="A49" s="386" t="s">
        <v>119</v>
      </c>
      <c r="B49" s="64">
        <f>SUM(B48:B48)</f>
        <v>0</v>
      </c>
      <c r="C49" s="40" t="str">
        <f>IF(B49="","",IF(B49=0,"",(B49/B$6/$A$11)))</f>
        <v/>
      </c>
      <c r="D49" s="64">
        <f>SUM(D48:D48)</f>
        <v>0</v>
      </c>
      <c r="E49" s="40" t="str">
        <f>IF(D49="","",IF(D49=0,"",(D49/D$6/$A$11)))</f>
        <v/>
      </c>
      <c r="F49" s="64">
        <f>SUM(F48:F48)</f>
        <v>0</v>
      </c>
      <c r="G49" s="40" t="str">
        <f>IF(F49="","",IF(F49=0,"",(F49/F$6/$A$11)))</f>
        <v/>
      </c>
      <c r="H49" s="64">
        <f>SUM(H48:H48)</f>
        <v>0</v>
      </c>
      <c r="I49" s="40" t="str">
        <f>IF(H49="","",IF(H49=0,"",(H49/H$6/$A$11)))</f>
        <v/>
      </c>
      <c r="J49" s="348"/>
    </row>
    <row r="50" spans="1:10" s="9" customFormat="1" ht="25.2" customHeight="1" x14ac:dyDescent="0.3">
      <c r="A50" s="392" t="s">
        <v>17</v>
      </c>
      <c r="B50" s="65"/>
      <c r="C50" s="60"/>
      <c r="D50" s="65"/>
      <c r="E50" s="60"/>
      <c r="F50" s="65"/>
      <c r="G50" s="60"/>
      <c r="H50" s="65"/>
      <c r="I50" s="60"/>
      <c r="J50" s="348"/>
    </row>
    <row r="51" spans="1:10" s="9" customFormat="1" ht="25.2" customHeight="1" x14ac:dyDescent="0.25">
      <c r="A51" s="204" t="s">
        <v>184</v>
      </c>
      <c r="B51" s="49"/>
      <c r="C51" s="50" t="str">
        <f t="shared" ref="C51:C62" si="4">IF(B51="","",IF(B51=0,"",(B51/B$6/$A$11)))</f>
        <v/>
      </c>
      <c r="D51" s="49"/>
      <c r="E51" s="50" t="str">
        <f t="shared" ref="E51:E62" si="5">IF(D51="","",IF(D51=0,"",(D51/D$6/$A$11)))</f>
        <v/>
      </c>
      <c r="F51" s="49"/>
      <c r="G51" s="50" t="str">
        <f t="shared" ref="G51:G62" si="6">IF(F51="","",IF(F51=0,"",(F51/F$6/$A$11)))</f>
        <v/>
      </c>
      <c r="H51" s="49"/>
      <c r="I51" s="50" t="str">
        <f t="shared" ref="I51:I62" si="7">IF(H51="","",IF(H51=0,"",(H51/H$6/$A$11)))</f>
        <v/>
      </c>
      <c r="J51" s="348"/>
    </row>
    <row r="52" spans="1:10" s="9" customFormat="1" ht="31.2" customHeight="1" x14ac:dyDescent="0.25">
      <c r="A52" s="204" t="s">
        <v>35</v>
      </c>
      <c r="B52" s="49"/>
      <c r="C52" s="50" t="str">
        <f t="shared" si="4"/>
        <v/>
      </c>
      <c r="D52" s="49"/>
      <c r="E52" s="50" t="str">
        <f t="shared" si="5"/>
        <v/>
      </c>
      <c r="F52" s="49"/>
      <c r="G52" s="50" t="str">
        <f t="shared" si="6"/>
        <v/>
      </c>
      <c r="H52" s="49"/>
      <c r="I52" s="50" t="str">
        <f t="shared" si="7"/>
        <v/>
      </c>
      <c r="J52" s="348"/>
    </row>
    <row r="53" spans="1:10" s="9" customFormat="1" ht="28.2" customHeight="1" x14ac:dyDescent="0.25">
      <c r="A53" s="270" t="s">
        <v>29</v>
      </c>
      <c r="B53" s="49"/>
      <c r="C53" s="50" t="str">
        <f t="shared" si="4"/>
        <v/>
      </c>
      <c r="D53" s="49"/>
      <c r="E53" s="50" t="str">
        <f t="shared" si="5"/>
        <v/>
      </c>
      <c r="F53" s="49"/>
      <c r="G53" s="50" t="str">
        <f t="shared" si="6"/>
        <v/>
      </c>
      <c r="H53" s="49"/>
      <c r="I53" s="50" t="str">
        <f t="shared" si="7"/>
        <v/>
      </c>
      <c r="J53" s="348"/>
    </row>
    <row r="54" spans="1:10" s="9" customFormat="1" ht="25.2" customHeight="1" x14ac:dyDescent="0.25">
      <c r="A54" s="204" t="s">
        <v>30</v>
      </c>
      <c r="B54" s="49"/>
      <c r="C54" s="50" t="str">
        <f t="shared" si="4"/>
        <v/>
      </c>
      <c r="D54" s="51"/>
      <c r="E54" s="50" t="str">
        <f t="shared" si="5"/>
        <v/>
      </c>
      <c r="F54" s="51"/>
      <c r="G54" s="50" t="str">
        <f t="shared" si="6"/>
        <v/>
      </c>
      <c r="H54" s="51"/>
      <c r="I54" s="50" t="str">
        <f t="shared" si="7"/>
        <v/>
      </c>
      <c r="J54" s="348"/>
    </row>
    <row r="55" spans="1:10" s="9" customFormat="1" ht="27.45" customHeight="1" x14ac:dyDescent="0.25">
      <c r="A55" s="270" t="s">
        <v>34</v>
      </c>
      <c r="B55" s="49"/>
      <c r="C55" s="50" t="str">
        <f t="shared" si="4"/>
        <v/>
      </c>
      <c r="D55" s="75"/>
      <c r="E55" s="50" t="str">
        <f t="shared" si="5"/>
        <v/>
      </c>
      <c r="F55" s="75"/>
      <c r="G55" s="50" t="str">
        <f t="shared" si="6"/>
        <v/>
      </c>
      <c r="H55" s="75"/>
      <c r="I55" s="50" t="str">
        <f t="shared" si="7"/>
        <v/>
      </c>
      <c r="J55" s="348"/>
    </row>
    <row r="56" spans="1:10" s="9" customFormat="1" ht="40.950000000000003" customHeight="1" x14ac:dyDescent="0.25">
      <c r="A56" s="271" t="s">
        <v>346</v>
      </c>
      <c r="B56" s="49"/>
      <c r="C56" s="50" t="str">
        <f t="shared" si="4"/>
        <v/>
      </c>
      <c r="D56" s="75"/>
      <c r="E56" s="50" t="str">
        <f t="shared" si="5"/>
        <v/>
      </c>
      <c r="F56" s="75"/>
      <c r="G56" s="50" t="str">
        <f t="shared" si="6"/>
        <v/>
      </c>
      <c r="H56" s="75"/>
      <c r="I56" s="50" t="str">
        <f t="shared" si="7"/>
        <v/>
      </c>
      <c r="J56" s="348"/>
    </row>
    <row r="57" spans="1:10" s="11" customFormat="1" ht="25.5" customHeight="1" x14ac:dyDescent="0.25">
      <c r="A57" s="272" t="s">
        <v>25</v>
      </c>
      <c r="B57" s="49"/>
      <c r="C57" s="50" t="str">
        <f t="shared" si="4"/>
        <v/>
      </c>
      <c r="D57" s="51"/>
      <c r="E57" s="50" t="str">
        <f t="shared" si="5"/>
        <v/>
      </c>
      <c r="F57" s="276"/>
      <c r="G57" s="50" t="str">
        <f t="shared" si="6"/>
        <v/>
      </c>
      <c r="H57" s="51"/>
      <c r="I57" s="50" t="str">
        <f t="shared" si="7"/>
        <v/>
      </c>
      <c r="J57" s="351"/>
    </row>
    <row r="58" spans="1:10" s="9" customFormat="1" ht="12.6" customHeight="1" x14ac:dyDescent="0.25">
      <c r="A58" s="202"/>
      <c r="B58" s="75"/>
      <c r="C58" s="50" t="str">
        <f t="shared" si="4"/>
        <v/>
      </c>
      <c r="D58" s="75"/>
      <c r="E58" s="50" t="str">
        <f t="shared" si="5"/>
        <v/>
      </c>
      <c r="F58" s="75"/>
      <c r="G58" s="50" t="str">
        <f t="shared" si="6"/>
        <v/>
      </c>
      <c r="H58" s="75"/>
      <c r="I58" s="50" t="str">
        <f t="shared" si="7"/>
        <v/>
      </c>
      <c r="J58" s="348"/>
    </row>
    <row r="59" spans="1:10" s="9" customFormat="1" ht="25.5" customHeight="1" thickBot="1" x14ac:dyDescent="0.3">
      <c r="A59" s="395" t="s">
        <v>117</v>
      </c>
      <c r="B59" s="62">
        <f>SUM(B51:B58)</f>
        <v>0</v>
      </c>
      <c r="C59" s="70" t="str">
        <f t="shared" si="4"/>
        <v/>
      </c>
      <c r="D59" s="62">
        <f>SUM(D51:D58)</f>
        <v>0</v>
      </c>
      <c r="E59" s="70" t="str">
        <f t="shared" si="5"/>
        <v/>
      </c>
      <c r="F59" s="62">
        <f>SUM(F51:F58)</f>
        <v>0</v>
      </c>
      <c r="G59" s="50" t="str">
        <f t="shared" si="6"/>
        <v/>
      </c>
      <c r="H59" s="62">
        <f>SUM(H51:H58)</f>
        <v>0</v>
      </c>
      <c r="I59" s="70" t="str">
        <f t="shared" si="7"/>
        <v/>
      </c>
      <c r="J59" s="348"/>
    </row>
    <row r="60" spans="1:10" s="9" customFormat="1" ht="37.950000000000003" customHeight="1" thickTop="1" x14ac:dyDescent="0.25">
      <c r="A60" s="405" t="s">
        <v>120</v>
      </c>
      <c r="B60" s="287">
        <f>B25-B46+B49-B59</f>
        <v>0</v>
      </c>
      <c r="C60" s="288" t="str">
        <f t="shared" si="4"/>
        <v/>
      </c>
      <c r="D60" s="287">
        <f>D25-D46+D49-D59</f>
        <v>0</v>
      </c>
      <c r="E60" s="288" t="str">
        <f t="shared" si="5"/>
        <v/>
      </c>
      <c r="F60" s="287">
        <f>F25-F46+F49-F59</f>
        <v>0</v>
      </c>
      <c r="G60" s="289" t="str">
        <f t="shared" si="6"/>
        <v/>
      </c>
      <c r="H60" s="287">
        <f>H25-H46+H49-H59</f>
        <v>0</v>
      </c>
      <c r="I60" s="288" t="str">
        <f t="shared" si="7"/>
        <v/>
      </c>
      <c r="J60" s="348"/>
    </row>
    <row r="61" spans="1:10" s="16" customFormat="1" ht="37.950000000000003" customHeight="1" x14ac:dyDescent="0.25">
      <c r="A61" s="143" t="s">
        <v>121</v>
      </c>
      <c r="B61" s="10">
        <f>'Jälkilaskelma 2022'!B62</f>
        <v>0</v>
      </c>
      <c r="C61" s="147" t="str">
        <f t="shared" si="4"/>
        <v/>
      </c>
      <c r="D61" s="10">
        <f>'Jälkilaskelma 2022'!D62</f>
        <v>0</v>
      </c>
      <c r="E61" s="147" t="str">
        <f t="shared" si="5"/>
        <v/>
      </c>
      <c r="F61" s="10">
        <f>'Jälkilaskelma 2022'!F62</f>
        <v>0</v>
      </c>
      <c r="G61" s="147" t="str">
        <f t="shared" si="6"/>
        <v/>
      </c>
      <c r="H61" s="10">
        <f>'Jälkilaskelma 2022'!H62</f>
        <v>0</v>
      </c>
      <c r="I61" s="147" t="str">
        <f t="shared" si="7"/>
        <v/>
      </c>
      <c r="J61" s="345"/>
    </row>
    <row r="62" spans="1:10" s="9" customFormat="1" ht="37.950000000000003" customHeight="1" x14ac:dyDescent="0.25">
      <c r="A62" s="417" t="s">
        <v>186</v>
      </c>
      <c r="B62" s="290">
        <f>B60+B61</f>
        <v>0</v>
      </c>
      <c r="C62" s="157" t="str">
        <f t="shared" si="4"/>
        <v/>
      </c>
      <c r="D62" s="290">
        <f>D60+D61</f>
        <v>0</v>
      </c>
      <c r="E62" s="157" t="str">
        <f t="shared" si="5"/>
        <v/>
      </c>
      <c r="F62" s="290">
        <f>F60+F61</f>
        <v>0</v>
      </c>
      <c r="G62" s="157" t="str">
        <f t="shared" si="6"/>
        <v/>
      </c>
      <c r="H62" s="290">
        <f>H60+H61</f>
        <v>0</v>
      </c>
      <c r="I62" s="157" t="str">
        <f t="shared" si="7"/>
        <v/>
      </c>
      <c r="J62" s="348"/>
    </row>
    <row r="63" spans="1:10" s="9" customFormat="1" ht="45.6" customHeight="1" thickBot="1" x14ac:dyDescent="0.35">
      <c r="A63" s="375" t="s">
        <v>380</v>
      </c>
      <c r="B63" s="44"/>
      <c r="C63" s="72"/>
      <c r="D63" s="44"/>
      <c r="E63" s="72"/>
      <c r="F63" s="44"/>
      <c r="G63" s="72"/>
      <c r="H63" s="44"/>
      <c r="I63" s="72"/>
      <c r="J63" s="348"/>
    </row>
    <row r="64" spans="1:10" s="9" customFormat="1" ht="25.2" customHeight="1" thickTop="1" x14ac:dyDescent="0.25">
      <c r="A64" s="272" t="s">
        <v>15</v>
      </c>
      <c r="B64" s="46"/>
      <c r="C64" s="50" t="str">
        <f>IF(B64="","",IF(B64=0,"",(B64/B$6/$A$11)))</f>
        <v/>
      </c>
      <c r="D64" s="46"/>
      <c r="E64" s="40" t="str">
        <f>IF(D64="","",IF(D64=0,"",(D64/D$6/$A$11)))</f>
        <v/>
      </c>
      <c r="F64" s="46"/>
      <c r="G64" s="50" t="str">
        <f>IF(F64="","",IF(F64=0,"",(F64/F$6/$A$11)))</f>
        <v/>
      </c>
      <c r="H64" s="46"/>
      <c r="I64" s="50" t="str">
        <f>IF(H64="","",IF(H64=0,"",(H64/H$6/$A$11)))</f>
        <v/>
      </c>
      <c r="J64" s="348"/>
    </row>
    <row r="65" spans="1:10" s="9" customFormat="1" ht="25.2" customHeight="1" x14ac:dyDescent="0.25">
      <c r="A65" s="280" t="s">
        <v>16</v>
      </c>
      <c r="B65" s="49"/>
      <c r="C65" s="50" t="str">
        <f>IF(B65="","",IF(B65=0,"",(B65/B$6/$A$11)))</f>
        <v/>
      </c>
      <c r="D65" s="49"/>
      <c r="E65" s="50" t="str">
        <f>IF(D65="","",IF(D65=0,"",(D65/D$6/$A$11)))</f>
        <v/>
      </c>
      <c r="F65" s="49"/>
      <c r="G65" s="50" t="str">
        <f>IF(F65="","",IF(F65=0,"",(F65/F$6/$A$11)))</f>
        <v/>
      </c>
      <c r="H65" s="49"/>
      <c r="I65" s="50" t="str">
        <f>IF(H65="","",IF(H65=0,"",(H65/H$6/$A$11)))</f>
        <v/>
      </c>
      <c r="J65" s="348"/>
    </row>
    <row r="66" spans="1:10" s="9" customFormat="1" ht="25.2" customHeight="1" x14ac:dyDescent="0.25">
      <c r="A66" s="385" t="s">
        <v>187</v>
      </c>
      <c r="B66" s="64">
        <f>SUM(B64:B65)</f>
        <v>0</v>
      </c>
      <c r="C66" s="40" t="str">
        <f>IF(B66="","",IF(B66=0,"",(B66/B$6/$A$11)))</f>
        <v/>
      </c>
      <c r="D66" s="64">
        <f>SUM(D64:D65)</f>
        <v>0</v>
      </c>
      <c r="E66" s="40" t="str">
        <f>IF(D66="","",IF(D66=0,"",(D66/D$6/$A$11)))</f>
        <v/>
      </c>
      <c r="F66" s="64">
        <f>SUM(F64:F65)</f>
        <v>0</v>
      </c>
      <c r="G66" s="40" t="str">
        <f>IF(F66="","",IF(F66=0,"",(F66/F$6/$A$11)))</f>
        <v/>
      </c>
      <c r="H66" s="64">
        <f>SUM(H64:H65)</f>
        <v>0</v>
      </c>
      <c r="I66" s="40" t="str">
        <f>IF(H66="","",IF(H66=0,"",(H66/H$6/$A$11)))</f>
        <v/>
      </c>
      <c r="J66" s="348"/>
    </row>
    <row r="67" spans="1:10" ht="36.6" customHeight="1" x14ac:dyDescent="0.3">
      <c r="A67" s="392" t="s">
        <v>17</v>
      </c>
      <c r="B67" s="65"/>
      <c r="C67" s="60"/>
      <c r="D67" s="65"/>
      <c r="E67" s="60"/>
      <c r="F67" s="65"/>
      <c r="G67" s="60"/>
      <c r="H67" s="65"/>
      <c r="I67" s="60"/>
    </row>
    <row r="68" spans="1:10" s="9" customFormat="1" ht="25.2" customHeight="1" x14ac:dyDescent="0.25">
      <c r="A68" s="204" t="s">
        <v>184</v>
      </c>
      <c r="B68" s="49"/>
      <c r="C68" s="50" t="str">
        <f t="shared" ref="C68:C79" si="8">IF(B68="","",IF(B68=0,"",(B68/B$6/$A$11)))</f>
        <v/>
      </c>
      <c r="D68" s="49"/>
      <c r="E68" s="50" t="str">
        <f t="shared" ref="E68:E79" si="9">IF(D68="","",IF(D68=0,"",(D68/D$6/$A$11)))</f>
        <v/>
      </c>
      <c r="F68" s="49"/>
      <c r="G68" s="50" t="str">
        <f t="shared" ref="G68:G79" si="10">IF(F68="","",IF(F68=0,"",(F68/F$6/$A$11)))</f>
        <v/>
      </c>
      <c r="H68" s="49"/>
      <c r="I68" s="50" t="str">
        <f t="shared" ref="I68:I79" si="11">IF(H68="","",IF(H68=0,"",(H68/H$6/$A$11)))</f>
        <v/>
      </c>
      <c r="J68" s="348"/>
    </row>
    <row r="69" spans="1:10" s="9" customFormat="1" ht="31.2" customHeight="1" x14ac:dyDescent="0.25">
      <c r="A69" s="204" t="s">
        <v>35</v>
      </c>
      <c r="B69" s="49"/>
      <c r="C69" s="40" t="str">
        <f t="shared" si="8"/>
        <v/>
      </c>
      <c r="D69" s="49"/>
      <c r="E69" s="50" t="str">
        <f t="shared" si="9"/>
        <v/>
      </c>
      <c r="F69" s="49"/>
      <c r="G69" s="50" t="str">
        <f t="shared" si="10"/>
        <v/>
      </c>
      <c r="H69" s="49"/>
      <c r="I69" s="50" t="str">
        <f t="shared" si="11"/>
        <v/>
      </c>
      <c r="J69" s="348"/>
    </row>
    <row r="70" spans="1:10" s="9" customFormat="1" ht="25.2" customHeight="1" x14ac:dyDescent="0.25">
      <c r="A70" s="270" t="s">
        <v>29</v>
      </c>
      <c r="B70" s="49"/>
      <c r="C70" s="38" t="str">
        <f t="shared" si="8"/>
        <v/>
      </c>
      <c r="D70" s="49"/>
      <c r="E70" s="50" t="str">
        <f t="shared" si="9"/>
        <v/>
      </c>
      <c r="F70" s="49"/>
      <c r="G70" s="50" t="str">
        <f t="shared" si="10"/>
        <v/>
      </c>
      <c r="H70" s="49"/>
      <c r="I70" s="50" t="str">
        <f t="shared" si="11"/>
        <v/>
      </c>
      <c r="J70" s="348"/>
    </row>
    <row r="71" spans="1:10" s="9" customFormat="1" ht="25.2" customHeight="1" x14ac:dyDescent="0.25">
      <c r="A71" s="204" t="s">
        <v>30</v>
      </c>
      <c r="B71" s="49"/>
      <c r="C71" s="50" t="str">
        <f t="shared" si="8"/>
        <v/>
      </c>
      <c r="D71" s="51"/>
      <c r="E71" s="50" t="str">
        <f t="shared" si="9"/>
        <v/>
      </c>
      <c r="F71" s="51"/>
      <c r="G71" s="50" t="str">
        <f t="shared" si="10"/>
        <v/>
      </c>
      <c r="H71" s="51"/>
      <c r="I71" s="50" t="str">
        <f t="shared" si="11"/>
        <v/>
      </c>
      <c r="J71" s="348"/>
    </row>
    <row r="72" spans="1:10" s="9" customFormat="1" ht="33" customHeight="1" x14ac:dyDescent="0.25">
      <c r="A72" s="151" t="s">
        <v>34</v>
      </c>
      <c r="B72" s="49"/>
      <c r="C72" s="50" t="str">
        <f t="shared" si="8"/>
        <v/>
      </c>
      <c r="D72" s="75"/>
      <c r="E72" s="50" t="str">
        <f t="shared" si="9"/>
        <v/>
      </c>
      <c r="F72" s="75"/>
      <c r="G72" s="50" t="str">
        <f t="shared" si="10"/>
        <v/>
      </c>
      <c r="H72" s="75"/>
      <c r="I72" s="50" t="str">
        <f t="shared" si="11"/>
        <v/>
      </c>
      <c r="J72" s="348"/>
    </row>
    <row r="73" spans="1:10" s="9" customFormat="1" ht="34.200000000000003" customHeight="1" x14ac:dyDescent="0.25">
      <c r="A73" s="271" t="s">
        <v>346</v>
      </c>
      <c r="B73" s="49"/>
      <c r="C73" s="50" t="str">
        <f t="shared" si="8"/>
        <v/>
      </c>
      <c r="D73" s="75"/>
      <c r="E73" s="50" t="str">
        <f t="shared" si="9"/>
        <v/>
      </c>
      <c r="F73" s="75"/>
      <c r="G73" s="50" t="str">
        <f t="shared" si="10"/>
        <v/>
      </c>
      <c r="H73" s="75"/>
      <c r="I73" s="50" t="str">
        <f t="shared" si="11"/>
        <v/>
      </c>
      <c r="J73" s="348"/>
    </row>
    <row r="74" spans="1:10" s="9" customFormat="1" ht="25.2" customHeight="1" x14ac:dyDescent="0.25">
      <c r="A74" s="272" t="s">
        <v>25</v>
      </c>
      <c r="B74" s="49"/>
      <c r="C74" s="50" t="str">
        <f t="shared" si="8"/>
        <v/>
      </c>
      <c r="D74" s="49"/>
      <c r="E74" s="50" t="str">
        <f t="shared" si="9"/>
        <v/>
      </c>
      <c r="F74" s="49"/>
      <c r="G74" s="50" t="str">
        <f t="shared" si="10"/>
        <v/>
      </c>
      <c r="H74" s="49"/>
      <c r="I74" s="50" t="str">
        <f t="shared" si="11"/>
        <v/>
      </c>
      <c r="J74" s="348"/>
    </row>
    <row r="75" spans="1:10" s="9" customFormat="1" ht="17.399999999999999" customHeight="1" x14ac:dyDescent="0.25">
      <c r="A75" s="203"/>
      <c r="B75" s="75"/>
      <c r="C75" s="50" t="str">
        <f t="shared" si="8"/>
        <v/>
      </c>
      <c r="D75" s="75"/>
      <c r="E75" s="50" t="str">
        <f t="shared" si="9"/>
        <v/>
      </c>
      <c r="F75" s="75"/>
      <c r="G75" s="50" t="str">
        <f t="shared" si="10"/>
        <v/>
      </c>
      <c r="H75" s="75"/>
      <c r="I75" s="50" t="str">
        <f t="shared" si="11"/>
        <v/>
      </c>
      <c r="J75" s="348"/>
    </row>
    <row r="76" spans="1:10" s="9" customFormat="1" ht="33.6" customHeight="1" thickBot="1" x14ac:dyDescent="0.3">
      <c r="A76" s="397" t="s">
        <v>117</v>
      </c>
      <c r="B76" s="62">
        <f>SUM(B68:B75)</f>
        <v>0</v>
      </c>
      <c r="C76" s="70" t="str">
        <f t="shared" si="8"/>
        <v/>
      </c>
      <c r="D76" s="62">
        <f>SUM(D68:D75)</f>
        <v>0</v>
      </c>
      <c r="E76" s="70" t="str">
        <f t="shared" si="9"/>
        <v/>
      </c>
      <c r="F76" s="69">
        <f>SUM(F68:F75)</f>
        <v>0</v>
      </c>
      <c r="G76" s="50" t="str">
        <f t="shared" si="10"/>
        <v/>
      </c>
      <c r="H76" s="69">
        <f>SUM(H68:H75)</f>
        <v>0</v>
      </c>
      <c r="I76" s="70" t="str">
        <f t="shared" si="11"/>
        <v/>
      </c>
      <c r="J76" s="348"/>
    </row>
    <row r="77" spans="1:10" s="11" customFormat="1" ht="31.2" customHeight="1" thickTop="1" x14ac:dyDescent="0.25">
      <c r="A77" s="405" t="s">
        <v>188</v>
      </c>
      <c r="B77" s="132">
        <f>B66-B76</f>
        <v>0</v>
      </c>
      <c r="C77" s="38" t="str">
        <f t="shared" si="8"/>
        <v/>
      </c>
      <c r="D77" s="132">
        <f>D66-D76</f>
        <v>0</v>
      </c>
      <c r="E77" s="38" t="str">
        <f t="shared" si="9"/>
        <v/>
      </c>
      <c r="F77" s="132">
        <f>F66-F76</f>
        <v>0</v>
      </c>
      <c r="G77" s="232" t="str">
        <f t="shared" si="10"/>
        <v/>
      </c>
      <c r="H77" s="132">
        <f>H66-H76</f>
        <v>0</v>
      </c>
      <c r="I77" s="38" t="str">
        <f t="shared" si="11"/>
        <v/>
      </c>
      <c r="J77" s="351"/>
    </row>
    <row r="78" spans="1:10" s="9" customFormat="1" ht="31.2" customHeight="1" x14ac:dyDescent="0.25">
      <c r="A78" s="282" t="s">
        <v>189</v>
      </c>
      <c r="B78" s="49">
        <f>'Jälkilaskelma 2022'!B79</f>
        <v>0</v>
      </c>
      <c r="C78" s="50" t="str">
        <f t="shared" si="8"/>
        <v/>
      </c>
      <c r="D78" s="49">
        <f>'Jälkilaskelma 2022'!D79</f>
        <v>0</v>
      </c>
      <c r="E78" s="50" t="str">
        <f t="shared" si="9"/>
        <v/>
      </c>
      <c r="F78" s="49">
        <f>'Jälkilaskelma 2022'!F79</f>
        <v>0</v>
      </c>
      <c r="G78" s="50" t="str">
        <f t="shared" si="10"/>
        <v/>
      </c>
      <c r="H78" s="49">
        <f>'Jälkilaskelma 2022'!H79</f>
        <v>0</v>
      </c>
      <c r="I78" s="50" t="str">
        <f t="shared" si="11"/>
        <v/>
      </c>
      <c r="J78" s="348"/>
    </row>
    <row r="79" spans="1:10" s="9" customFormat="1" ht="31.2" customHeight="1" x14ac:dyDescent="0.25">
      <c r="A79" s="406" t="s">
        <v>190</v>
      </c>
      <c r="B79" s="133">
        <f>B77+B78</f>
        <v>0</v>
      </c>
      <c r="C79" s="40" t="str">
        <f t="shared" si="8"/>
        <v/>
      </c>
      <c r="D79" s="133">
        <f>D77+D78</f>
        <v>0</v>
      </c>
      <c r="E79" s="40" t="str">
        <f t="shared" si="9"/>
        <v/>
      </c>
      <c r="F79" s="133">
        <f>F77+F78</f>
        <v>0</v>
      </c>
      <c r="G79" s="40" t="str">
        <f t="shared" si="10"/>
        <v/>
      </c>
      <c r="H79" s="133">
        <f>H77+H78</f>
        <v>0</v>
      </c>
      <c r="I79" s="40" t="str">
        <f t="shared" si="11"/>
        <v/>
      </c>
      <c r="J79" s="348"/>
    </row>
    <row r="80" spans="1:10" s="9" customFormat="1" ht="56.4" customHeight="1" thickBot="1" x14ac:dyDescent="0.35">
      <c r="A80" s="375" t="s">
        <v>44</v>
      </c>
      <c r="B80" s="44"/>
      <c r="C80" s="72"/>
      <c r="D80" s="44"/>
      <c r="E80" s="72"/>
      <c r="F80" s="44"/>
      <c r="G80" s="72"/>
      <c r="H80" s="44"/>
      <c r="I80" s="72"/>
      <c r="J80" s="348"/>
    </row>
    <row r="81" spans="1:10" s="12" customFormat="1" ht="31.95" customHeight="1" thickTop="1" x14ac:dyDescent="0.25">
      <c r="A81" s="63" t="s">
        <v>22</v>
      </c>
      <c r="B81" s="37"/>
      <c r="C81" s="60"/>
      <c r="D81" s="37"/>
      <c r="E81" s="60"/>
      <c r="F81" s="37"/>
      <c r="G81" s="60"/>
      <c r="H81" s="37"/>
      <c r="I81" s="60"/>
      <c r="J81" s="352"/>
    </row>
    <row r="82" spans="1:10" s="9" customFormat="1" ht="34.200000000000003" customHeight="1" x14ac:dyDescent="0.25">
      <c r="A82" s="141" t="s">
        <v>191</v>
      </c>
      <c r="B82" s="49"/>
      <c r="C82" s="50" t="str">
        <f>IF(B82="","",IF(B82=0,"",(B82/B$6/$A$11)))</f>
        <v/>
      </c>
      <c r="D82" s="49"/>
      <c r="E82" s="40" t="str">
        <f>IF(D82="","",IF(D82=0,"",(D82/D$6/$A$11)))</f>
        <v/>
      </c>
      <c r="F82" s="49"/>
      <c r="G82" s="50" t="str">
        <f>IF(F82="","",IF(F82=0,"",(F82/F$6/$A$11)))</f>
        <v/>
      </c>
      <c r="H82" s="49"/>
      <c r="I82" s="50" t="str">
        <f>IF(H82="","",IF(H82=0,"",(H82/H$6/$A$11)))</f>
        <v/>
      </c>
      <c r="J82" s="348"/>
    </row>
    <row r="83" spans="1:10" s="9" customFormat="1" ht="36.450000000000003" customHeight="1" x14ac:dyDescent="0.25">
      <c r="A83" s="145" t="s">
        <v>27</v>
      </c>
      <c r="B83" s="75"/>
      <c r="C83" s="50" t="str">
        <f>IF(B83="","",IF(B83=0,"",(B83/B$6/$A$11)))</f>
        <v/>
      </c>
      <c r="D83" s="67"/>
      <c r="E83" s="50" t="str">
        <f>IF(D83="","",IF(D83=0,"",(D83/D$6/$A$11)))</f>
        <v/>
      </c>
      <c r="F83" s="67"/>
      <c r="G83" s="50" t="str">
        <f>IF(F83="","",IF(F83=0,"",(F83/F$6/$A$11)))</f>
        <v/>
      </c>
      <c r="H83" s="67"/>
      <c r="I83" s="50" t="str">
        <f>IF(H83="","",IF(H83=0,"",(H83/H$6/$A$11)))</f>
        <v/>
      </c>
      <c r="J83" s="348"/>
    </row>
    <row r="84" spans="1:10" s="9" customFormat="1" ht="30.6" customHeight="1" x14ac:dyDescent="0.25">
      <c r="A84" s="400" t="s">
        <v>116</v>
      </c>
      <c r="B84" s="64">
        <f>SUM(B82:B83)</f>
        <v>0</v>
      </c>
      <c r="C84" s="40" t="str">
        <f>IF(B84="","",IF(B84=0,"",(B84/B$6/$A$11)))</f>
        <v/>
      </c>
      <c r="D84" s="64">
        <f>SUM(D82:D83)</f>
        <v>0</v>
      </c>
      <c r="E84" s="40" t="str">
        <f>IF(D84="","",IF(D84=0,"",(D84/D$6/$A$11)))</f>
        <v/>
      </c>
      <c r="F84" s="64">
        <f>SUM(F82:F83)</f>
        <v>0</v>
      </c>
      <c r="G84" s="40" t="str">
        <f>IF(F84="","",IF(F84=0,"",(F84/F$6/$A$11)))</f>
        <v/>
      </c>
      <c r="H84" s="64">
        <f>SUM(H82:H83)</f>
        <v>0</v>
      </c>
      <c r="I84" s="40" t="str">
        <f>IF(H84="","",IF(H84=0,"",(H84/H$6/$A$11)))</f>
        <v/>
      </c>
      <c r="J84" s="348"/>
    </row>
    <row r="85" spans="1:10" s="9" customFormat="1" ht="32.4" customHeight="1" x14ac:dyDescent="0.25">
      <c r="A85" s="390" t="s">
        <v>23</v>
      </c>
      <c r="B85"/>
      <c r="C85"/>
      <c r="D85"/>
      <c r="E85"/>
      <c r="F85"/>
      <c r="G85"/>
      <c r="H85"/>
      <c r="I85"/>
      <c r="J85" s="348"/>
    </row>
    <row r="86" spans="1:10" s="9" customFormat="1" ht="33" customHeight="1" x14ac:dyDescent="0.25">
      <c r="A86" s="146" t="s">
        <v>192</v>
      </c>
      <c r="B86" s="10"/>
      <c r="C86" s="50" t="str">
        <f t="shared" ref="C86:C94" si="12">IF(B86="","",IF(B86=0,"",(B86/B$6/$A$11)))</f>
        <v/>
      </c>
      <c r="D86" s="10"/>
      <c r="E86" s="50" t="str">
        <f t="shared" ref="E86:E94" si="13">IF(D86="","",IF(D86=0,"",(D86/D$6/$A$11)))</f>
        <v/>
      </c>
      <c r="F86" s="10"/>
      <c r="G86" s="50" t="str">
        <f t="shared" ref="G86:G94" si="14">IF(F86="","",IF(F86=0,"",(F86/F$6/$A$11)))</f>
        <v/>
      </c>
      <c r="H86" s="10"/>
      <c r="I86" s="50" t="str">
        <f t="shared" ref="I86:I94" si="15">IF(H86="","",IF(H86=0,"",(H86/H$6/$A$11)))</f>
        <v/>
      </c>
      <c r="J86" s="348"/>
    </row>
    <row r="87" spans="1:10" s="9" customFormat="1" ht="33" customHeight="1" x14ac:dyDescent="0.25">
      <c r="A87" s="146" t="s">
        <v>193</v>
      </c>
      <c r="B87" s="10"/>
      <c r="C87" s="50" t="str">
        <f t="shared" si="12"/>
        <v/>
      </c>
      <c r="D87" s="49"/>
      <c r="E87" s="50" t="str">
        <f t="shared" si="13"/>
        <v/>
      </c>
      <c r="F87" s="49"/>
      <c r="G87" s="50" t="str">
        <f t="shared" si="14"/>
        <v/>
      </c>
      <c r="H87" s="49"/>
      <c r="I87" s="50" t="str">
        <f t="shared" si="15"/>
        <v/>
      </c>
      <c r="J87" s="348"/>
    </row>
    <row r="88" spans="1:10" s="9" customFormat="1" ht="33" customHeight="1" x14ac:dyDescent="0.25">
      <c r="A88" s="148" t="s">
        <v>351</v>
      </c>
      <c r="B88" s="10"/>
      <c r="C88" s="50" t="str">
        <f t="shared" si="12"/>
        <v/>
      </c>
      <c r="D88" s="10"/>
      <c r="E88" s="50" t="str">
        <f t="shared" si="13"/>
        <v/>
      </c>
      <c r="F88" s="10"/>
      <c r="G88" s="50" t="str">
        <f t="shared" si="14"/>
        <v/>
      </c>
      <c r="H88" s="10"/>
      <c r="I88" s="50" t="str">
        <f t="shared" si="15"/>
        <v/>
      </c>
      <c r="J88" s="348"/>
    </row>
    <row r="89" spans="1:10" s="9" customFormat="1" ht="33" customHeight="1" x14ac:dyDescent="0.25">
      <c r="A89" s="149" t="s">
        <v>194</v>
      </c>
      <c r="B89" s="10"/>
      <c r="C89" s="50" t="str">
        <f t="shared" si="12"/>
        <v/>
      </c>
      <c r="D89" s="150"/>
      <c r="E89" s="50" t="str">
        <f t="shared" si="13"/>
        <v/>
      </c>
      <c r="F89" s="150"/>
      <c r="G89" s="50" t="str">
        <f t="shared" si="14"/>
        <v/>
      </c>
      <c r="H89" s="150"/>
      <c r="I89" s="50" t="str">
        <f t="shared" si="15"/>
        <v/>
      </c>
      <c r="J89" s="348"/>
    </row>
    <row r="90" spans="1:10" s="9" customFormat="1" ht="13.2" customHeight="1" x14ac:dyDescent="0.25">
      <c r="A90" s="151"/>
      <c r="B90" s="75"/>
      <c r="C90" s="50" t="str">
        <f t="shared" si="12"/>
        <v/>
      </c>
      <c r="D90" s="75"/>
      <c r="E90" s="50" t="str">
        <f t="shared" si="13"/>
        <v/>
      </c>
      <c r="F90" s="75"/>
      <c r="G90" s="50" t="str">
        <f t="shared" si="14"/>
        <v/>
      </c>
      <c r="H90" s="75"/>
      <c r="I90" s="50" t="str">
        <f t="shared" si="15"/>
        <v/>
      </c>
      <c r="J90" s="348"/>
    </row>
    <row r="91" spans="1:10" s="9" customFormat="1" ht="32.4" customHeight="1" thickBot="1" x14ac:dyDescent="0.3">
      <c r="A91" s="400" t="s">
        <v>127</v>
      </c>
      <c r="B91" s="62">
        <f>SUM(B86:B90)</f>
        <v>0</v>
      </c>
      <c r="C91" s="70" t="str">
        <f t="shared" si="12"/>
        <v/>
      </c>
      <c r="D91" s="62">
        <f>SUM(D86:D90)</f>
        <v>0</v>
      </c>
      <c r="E91" s="70" t="str">
        <f t="shared" si="13"/>
        <v/>
      </c>
      <c r="F91" s="69">
        <f>SUM(F86:F90)</f>
        <v>0</v>
      </c>
      <c r="G91" s="50" t="str">
        <f t="shared" si="14"/>
        <v/>
      </c>
      <c r="H91" s="69">
        <f>SUM(H86:H90)</f>
        <v>0</v>
      </c>
      <c r="I91" s="70" t="str">
        <f t="shared" si="15"/>
        <v/>
      </c>
      <c r="J91" s="348"/>
    </row>
    <row r="92" spans="1:10" s="9" customFormat="1" ht="37.200000000000003" customHeight="1" thickTop="1" x14ac:dyDescent="0.25">
      <c r="A92" s="404" t="s">
        <v>76</v>
      </c>
      <c r="B92" s="134">
        <f>B84-B91</f>
        <v>0</v>
      </c>
      <c r="C92" s="38" t="str">
        <f t="shared" si="12"/>
        <v/>
      </c>
      <c r="D92" s="134">
        <f>D84-D91</f>
        <v>0</v>
      </c>
      <c r="E92" s="38" t="str">
        <f t="shared" si="13"/>
        <v/>
      </c>
      <c r="F92" s="134">
        <f>F84-F91</f>
        <v>0</v>
      </c>
      <c r="G92" s="232" t="str">
        <f t="shared" si="14"/>
        <v/>
      </c>
      <c r="H92" s="134">
        <f>H84-H91</f>
        <v>0</v>
      </c>
      <c r="I92" s="38" t="str">
        <f t="shared" si="15"/>
        <v/>
      </c>
      <c r="J92" s="348"/>
    </row>
    <row r="93" spans="1:10" s="9" customFormat="1" ht="37.200000000000003" customHeight="1" x14ac:dyDescent="0.25">
      <c r="A93" s="153" t="s">
        <v>345</v>
      </c>
      <c r="B93" s="49">
        <f>'Jälkilaskelma 2022'!B94</f>
        <v>0</v>
      </c>
      <c r="C93" s="50" t="str">
        <f t="shared" si="12"/>
        <v/>
      </c>
      <c r="D93" s="49">
        <f>'Jälkilaskelma 2022'!D94</f>
        <v>0</v>
      </c>
      <c r="E93" s="50" t="str">
        <f t="shared" si="13"/>
        <v/>
      </c>
      <c r="F93" s="49">
        <f>'Jälkilaskelma 2022'!F94</f>
        <v>0</v>
      </c>
      <c r="G93" s="50" t="str">
        <f t="shared" si="14"/>
        <v/>
      </c>
      <c r="H93" s="49">
        <f>'Jälkilaskelma 2022'!H94</f>
        <v>0</v>
      </c>
      <c r="I93" s="50" t="str">
        <f t="shared" si="15"/>
        <v/>
      </c>
      <c r="J93" s="348"/>
    </row>
    <row r="94" spans="1:10" s="9" customFormat="1" ht="37.200000000000003" customHeight="1" x14ac:dyDescent="0.25">
      <c r="A94" s="403" t="s">
        <v>195</v>
      </c>
      <c r="B94" s="133">
        <f>B92+B93</f>
        <v>0</v>
      </c>
      <c r="C94" s="40" t="str">
        <f t="shared" si="12"/>
        <v/>
      </c>
      <c r="D94" s="133">
        <f>D92+D93</f>
        <v>0</v>
      </c>
      <c r="E94" s="50" t="str">
        <f t="shared" si="13"/>
        <v/>
      </c>
      <c r="F94" s="133">
        <f>F92+F93</f>
        <v>0</v>
      </c>
      <c r="G94" s="50" t="str">
        <f t="shared" si="14"/>
        <v/>
      </c>
      <c r="H94" s="133">
        <f>H92+H93</f>
        <v>0</v>
      </c>
      <c r="I94" s="50" t="str">
        <f t="shared" si="15"/>
        <v/>
      </c>
      <c r="J94" s="348"/>
    </row>
    <row r="95" spans="1:10" s="9" customFormat="1" ht="78" customHeight="1" thickBot="1" x14ac:dyDescent="0.35">
      <c r="A95" s="376" t="s">
        <v>109</v>
      </c>
      <c r="B95" s="197"/>
      <c r="C95" s="197"/>
      <c r="D95" s="197"/>
      <c r="E95" s="192"/>
      <c r="F95" s="197"/>
      <c r="G95" s="192"/>
      <c r="H95" s="197"/>
      <c r="I95" s="192"/>
      <c r="J95" s="348"/>
    </row>
    <row r="96" spans="1:10" s="9" customFormat="1" ht="38.4" customHeight="1" thickTop="1" x14ac:dyDescent="0.25">
      <c r="A96" s="283" t="s">
        <v>106</v>
      </c>
      <c r="B96" s="140">
        <f>'Jälkilaskelma 2022'!B103</f>
        <v>0</v>
      </c>
      <c r="C96" s="60"/>
      <c r="D96" s="140">
        <f>'Jälkilaskelma 2022'!D103</f>
        <v>0</v>
      </c>
      <c r="E96" s="233"/>
      <c r="F96" s="140">
        <f>'Jälkilaskelma 2022'!F103</f>
        <v>0</v>
      </c>
      <c r="G96" s="233"/>
      <c r="H96" s="140">
        <f>'Jälkilaskelma 2022'!H103</f>
        <v>0</v>
      </c>
      <c r="I96" s="60"/>
      <c r="J96" s="348"/>
    </row>
    <row r="97" spans="1:10" s="431" customFormat="1" ht="45.6" customHeight="1" x14ac:dyDescent="0.25">
      <c r="A97" s="141" t="s">
        <v>381</v>
      </c>
      <c r="B97" s="75"/>
      <c r="C97" s="76"/>
      <c r="D97" s="75"/>
      <c r="E97" s="76"/>
      <c r="F97" s="75"/>
      <c r="G97" s="76"/>
      <c r="H97" s="75"/>
      <c r="I97" s="76"/>
      <c r="J97" s="352"/>
    </row>
    <row r="98" spans="1:10" s="13" customFormat="1" ht="37.200000000000003" customHeight="1" x14ac:dyDescent="0.25">
      <c r="A98" s="48" t="s">
        <v>107</v>
      </c>
      <c r="B98" s="75"/>
      <c r="C98" s="76"/>
      <c r="D98" s="75"/>
      <c r="E98" s="76"/>
      <c r="F98" s="75"/>
      <c r="G98" s="76"/>
      <c r="H98" s="75"/>
      <c r="I98" s="76"/>
      <c r="J98" s="348"/>
    </row>
    <row r="99" spans="1:10" s="13" customFormat="1" ht="36.6" customHeight="1" x14ac:dyDescent="0.25">
      <c r="A99" s="48" t="s">
        <v>108</v>
      </c>
      <c r="B99" s="77"/>
      <c r="C99" s="78"/>
      <c r="D99" s="77"/>
      <c r="E99" s="76"/>
      <c r="F99" s="77"/>
      <c r="G99" s="76"/>
      <c r="H99" s="77"/>
      <c r="I99" s="76"/>
      <c r="J99" s="348"/>
    </row>
    <row r="100" spans="1:10" s="13" customFormat="1" ht="36.6" customHeight="1" x14ac:dyDescent="0.25">
      <c r="A100" s="48" t="s">
        <v>354</v>
      </c>
      <c r="B100" s="77"/>
      <c r="C100" s="78"/>
      <c r="D100" s="77"/>
      <c r="E100" s="76"/>
      <c r="F100" s="77"/>
      <c r="G100" s="76"/>
      <c r="H100" s="77"/>
      <c r="I100" s="76"/>
      <c r="J100" s="348"/>
    </row>
    <row r="101" spans="1:10" s="13" customFormat="1" ht="49.95" customHeight="1" x14ac:dyDescent="0.25">
      <c r="A101" s="204" t="s">
        <v>196</v>
      </c>
      <c r="B101" s="75"/>
      <c r="C101" s="78"/>
      <c r="D101" s="75"/>
      <c r="E101" s="76"/>
      <c r="F101" s="75"/>
      <c r="G101" s="76"/>
      <c r="H101" s="75"/>
      <c r="I101" s="76"/>
      <c r="J101" s="348"/>
    </row>
    <row r="102" spans="1:10" s="13" customFormat="1" ht="49.95" customHeight="1" thickBot="1" x14ac:dyDescent="0.3">
      <c r="A102" s="432" t="s">
        <v>430</v>
      </c>
      <c r="B102" s="79"/>
      <c r="C102" s="76"/>
      <c r="D102" s="79"/>
      <c r="E102" s="76"/>
      <c r="F102" s="79"/>
      <c r="G102" s="76"/>
      <c r="H102" s="79"/>
      <c r="I102" s="76"/>
      <c r="J102" s="348"/>
    </row>
    <row r="103" spans="1:10" s="13" customFormat="1" ht="46.2" customHeight="1" thickTop="1" x14ac:dyDescent="0.25">
      <c r="A103" s="402" t="s">
        <v>197</v>
      </c>
      <c r="B103" s="132">
        <f>SUM(B96:B102)</f>
        <v>0</v>
      </c>
      <c r="C103" s="78"/>
      <c r="D103" s="132">
        <f>SUM(D96:D102)</f>
        <v>0</v>
      </c>
      <c r="E103" s="60"/>
      <c r="F103" s="132">
        <f>SUM(F96:F102)</f>
        <v>0</v>
      </c>
      <c r="G103" s="60"/>
      <c r="H103" s="132">
        <f>SUM(H96:H102)</f>
        <v>0</v>
      </c>
      <c r="I103" s="60"/>
      <c r="J103" s="348"/>
    </row>
    <row r="104" spans="1:10" s="13" customFormat="1" ht="67.95" customHeight="1" thickBot="1" x14ac:dyDescent="0.35">
      <c r="A104" s="71" t="s">
        <v>267</v>
      </c>
      <c r="B104" s="194"/>
      <c r="C104" s="195"/>
      <c r="D104" s="194"/>
      <c r="E104" s="72"/>
      <c r="F104" s="194"/>
      <c r="G104" s="72"/>
      <c r="H104" s="194"/>
      <c r="I104" s="72"/>
      <c r="J104" s="348"/>
    </row>
    <row r="105" spans="1:10" s="15" customFormat="1" ht="46.95" customHeight="1" thickTop="1" x14ac:dyDescent="0.25">
      <c r="A105" s="193" t="s">
        <v>198</v>
      </c>
      <c r="B105" s="164">
        <f>B62</f>
        <v>0</v>
      </c>
      <c r="C105" s="50" t="str">
        <f t="shared" ref="C105:C110" si="16">IF(B105="","",IF(B105=0,"",(B105/B$6/$A$11)))</f>
        <v/>
      </c>
      <c r="D105" s="164">
        <f>D62</f>
        <v>0</v>
      </c>
      <c r="E105" s="50" t="str">
        <f t="shared" ref="E105:E110" si="17">IF(D105="","",IF(D105=0,"",(D105/D$6/$A$11)))</f>
        <v/>
      </c>
      <c r="F105" s="164">
        <f>F62</f>
        <v>0</v>
      </c>
      <c r="G105" s="50" t="str">
        <f t="shared" ref="G105:G110" si="18">IF(F105="","",IF(F105=0,"",(F105/F$6/$A$11)))</f>
        <v/>
      </c>
      <c r="H105" s="164">
        <f>H62</f>
        <v>0</v>
      </c>
      <c r="I105" s="50" t="str">
        <f t="shared" ref="I105:I110" si="19">IF(H105="","",IF(H105=0,"",(H105/H$6/$A$11)))</f>
        <v/>
      </c>
      <c r="J105" s="351"/>
    </row>
    <row r="106" spans="1:10" s="16" customFormat="1" ht="46.95" customHeight="1" thickBot="1" x14ac:dyDescent="0.3">
      <c r="A106" s="158" t="s">
        <v>199</v>
      </c>
      <c r="B106" s="147">
        <f>B79</f>
        <v>0</v>
      </c>
      <c r="C106" s="70" t="str">
        <f t="shared" si="16"/>
        <v/>
      </c>
      <c r="D106" s="147">
        <f>D79</f>
        <v>0</v>
      </c>
      <c r="E106" s="70" t="str">
        <f t="shared" si="17"/>
        <v/>
      </c>
      <c r="F106" s="147">
        <f>F79</f>
        <v>0</v>
      </c>
      <c r="G106" s="70" t="str">
        <f t="shared" si="18"/>
        <v/>
      </c>
      <c r="H106" s="147">
        <f>H79</f>
        <v>0</v>
      </c>
      <c r="I106" s="70" t="str">
        <f t="shared" si="19"/>
        <v/>
      </c>
      <c r="J106" s="345"/>
    </row>
    <row r="107" spans="1:10" s="9" customFormat="1" ht="46.95" customHeight="1" thickTop="1" x14ac:dyDescent="0.25">
      <c r="A107" s="401" t="s">
        <v>332</v>
      </c>
      <c r="B107" s="161">
        <f>SUM(B105:B106)</f>
        <v>0</v>
      </c>
      <c r="C107" s="38" t="str">
        <f t="shared" si="16"/>
        <v/>
      </c>
      <c r="D107" s="161">
        <f>SUM(D105:D106)</f>
        <v>0</v>
      </c>
      <c r="E107" s="38" t="str">
        <f t="shared" si="17"/>
        <v/>
      </c>
      <c r="F107" s="161">
        <f>SUM(F105:F106)</f>
        <v>0</v>
      </c>
      <c r="G107" s="38" t="str">
        <f t="shared" si="18"/>
        <v/>
      </c>
      <c r="H107" s="161">
        <f>SUM(H105:H106)</f>
        <v>0</v>
      </c>
      <c r="I107" s="38" t="str">
        <f t="shared" si="19"/>
        <v/>
      </c>
      <c r="J107" s="348"/>
    </row>
    <row r="108" spans="1:10" s="9" customFormat="1" ht="46.95" customHeight="1" x14ac:dyDescent="0.25">
      <c r="A108" s="156" t="s">
        <v>200</v>
      </c>
      <c r="B108" s="157">
        <f>B94</f>
        <v>0</v>
      </c>
      <c r="C108" s="50" t="str">
        <f t="shared" si="16"/>
        <v/>
      </c>
      <c r="D108" s="157">
        <f>D94</f>
        <v>0</v>
      </c>
      <c r="E108" s="50" t="str">
        <f t="shared" si="17"/>
        <v/>
      </c>
      <c r="F108" s="157">
        <f>F94</f>
        <v>0</v>
      </c>
      <c r="G108" s="50" t="str">
        <f t="shared" si="18"/>
        <v/>
      </c>
      <c r="H108" s="157">
        <f>H94</f>
        <v>0</v>
      </c>
      <c r="I108" s="50" t="str">
        <f t="shared" si="19"/>
        <v/>
      </c>
      <c r="J108" s="348"/>
    </row>
    <row r="109" spans="1:10" s="9" customFormat="1" ht="46.95" customHeight="1" thickBot="1" x14ac:dyDescent="0.3">
      <c r="A109" s="162" t="s">
        <v>201</v>
      </c>
      <c r="B109" s="159">
        <f>B103</f>
        <v>0</v>
      </c>
      <c r="C109" s="70" t="str">
        <f t="shared" si="16"/>
        <v/>
      </c>
      <c r="D109" s="159">
        <f>D103</f>
        <v>0</v>
      </c>
      <c r="E109" s="70" t="str">
        <f t="shared" si="17"/>
        <v/>
      </c>
      <c r="F109" s="159">
        <f>F103</f>
        <v>0</v>
      </c>
      <c r="G109" s="50" t="str">
        <f t="shared" si="18"/>
        <v/>
      </c>
      <c r="H109" s="159">
        <f>H103</f>
        <v>0</v>
      </c>
      <c r="I109" s="70" t="str">
        <f t="shared" si="19"/>
        <v/>
      </c>
      <c r="J109" s="348"/>
    </row>
    <row r="110" spans="1:10" s="9" customFormat="1" ht="46.95" customHeight="1" thickTop="1" x14ac:dyDescent="0.25">
      <c r="A110" s="401" t="s">
        <v>202</v>
      </c>
      <c r="B110" s="163">
        <f>B107+B108+B109</f>
        <v>0</v>
      </c>
      <c r="C110" s="47" t="str">
        <f t="shared" si="16"/>
        <v/>
      </c>
      <c r="D110" s="163">
        <f>D107+D108+D109</f>
        <v>0</v>
      </c>
      <c r="E110" s="47" t="str">
        <f t="shared" si="17"/>
        <v/>
      </c>
      <c r="F110" s="163">
        <f>F107+F108+F109</f>
        <v>0</v>
      </c>
      <c r="G110" s="232" t="str">
        <f t="shared" si="18"/>
        <v/>
      </c>
      <c r="H110" s="163">
        <f>H107+H108+H109</f>
        <v>0</v>
      </c>
      <c r="I110" s="232" t="str">
        <f t="shared" si="19"/>
        <v/>
      </c>
      <c r="J110" s="348"/>
    </row>
    <row r="111" spans="1:10" s="14" customFormat="1" ht="79.2" customHeight="1" x14ac:dyDescent="0.4">
      <c r="A111" s="165" t="s">
        <v>130</v>
      </c>
      <c r="B111" s="121"/>
      <c r="C111" s="166"/>
      <c r="D111" s="121"/>
      <c r="E111" s="166"/>
      <c r="F111" s="121"/>
      <c r="G111" s="166"/>
      <c r="H111" s="121"/>
      <c r="I111" s="166"/>
      <c r="J111" s="346"/>
    </row>
    <row r="112" spans="1:10" s="9" customFormat="1" ht="42" customHeight="1" x14ac:dyDescent="0.3">
      <c r="A112" s="167" t="s">
        <v>101</v>
      </c>
      <c r="B112" s="80"/>
      <c r="C112" s="81"/>
      <c r="D112" s="80"/>
      <c r="E112" s="81"/>
      <c r="F112" s="80"/>
      <c r="G112" s="81"/>
      <c r="H112" s="80"/>
      <c r="I112" s="81"/>
      <c r="J112" s="348"/>
    </row>
    <row r="113" spans="1:10" s="9" customFormat="1" ht="38.4" customHeight="1" x14ac:dyDescent="0.25">
      <c r="A113" s="17" t="s">
        <v>431</v>
      </c>
      <c r="B113" s="112" t="s">
        <v>41</v>
      </c>
      <c r="C113" s="81"/>
      <c r="D113" s="112" t="s">
        <v>41</v>
      </c>
      <c r="E113" s="81"/>
      <c r="F113" s="112" t="s">
        <v>41</v>
      </c>
      <c r="G113" s="81"/>
      <c r="H113" s="112" t="s">
        <v>41</v>
      </c>
      <c r="I113" s="81"/>
      <c r="J113" s="348"/>
    </row>
    <row r="114" spans="1:10" s="11" customFormat="1" ht="32.4" customHeight="1" x14ac:dyDescent="0.25">
      <c r="A114" s="168" t="s">
        <v>24</v>
      </c>
      <c r="B114" s="49"/>
      <c r="C114" s="81"/>
      <c r="D114" s="49"/>
      <c r="E114" s="81"/>
      <c r="F114" s="49"/>
      <c r="G114" s="81"/>
      <c r="H114" s="49"/>
      <c r="I114" s="81"/>
      <c r="J114" s="351"/>
    </row>
    <row r="115" spans="1:10" s="16" customFormat="1" ht="32.4" customHeight="1" x14ac:dyDescent="0.25">
      <c r="A115" s="168" t="s">
        <v>203</v>
      </c>
      <c r="B115" s="49"/>
      <c r="C115" s="81"/>
      <c r="D115" s="49"/>
      <c r="E115" s="81"/>
      <c r="F115" s="49"/>
      <c r="G115" s="81"/>
      <c r="H115" s="49"/>
      <c r="I115" s="81"/>
      <c r="J115" s="345"/>
    </row>
    <row r="116" spans="1:10" s="6" customFormat="1" ht="31.95" customHeight="1" x14ac:dyDescent="0.25">
      <c r="A116" s="168" t="s">
        <v>91</v>
      </c>
      <c r="B116" s="49"/>
      <c r="C116" s="81"/>
      <c r="D116" s="49"/>
      <c r="E116" s="81"/>
      <c r="F116" s="49"/>
      <c r="G116" s="81"/>
      <c r="H116" s="49"/>
      <c r="I116" s="81"/>
      <c r="J116" s="345"/>
    </row>
    <row r="117" spans="1:10" s="9" customFormat="1" ht="31.95" customHeight="1" x14ac:dyDescent="0.25">
      <c r="A117" s="18" t="s">
        <v>92</v>
      </c>
      <c r="B117" s="49"/>
      <c r="C117" s="81"/>
      <c r="D117" s="49"/>
      <c r="E117" s="81"/>
      <c r="F117" s="49"/>
      <c r="G117" s="81"/>
      <c r="H117" s="49"/>
      <c r="I117" s="81"/>
      <c r="J117" s="348"/>
    </row>
    <row r="118" spans="1:10" s="9" customFormat="1" ht="30" customHeight="1" x14ac:dyDescent="0.25">
      <c r="A118" s="261" t="s">
        <v>185</v>
      </c>
      <c r="B118" s="49"/>
      <c r="C118" s="81"/>
      <c r="D118" s="49"/>
      <c r="E118" s="81"/>
      <c r="F118" s="49"/>
      <c r="G118" s="81"/>
      <c r="H118" s="49"/>
      <c r="I118" s="81"/>
      <c r="J118" s="348"/>
    </row>
    <row r="119" spans="1:10" s="9" customFormat="1" ht="33" customHeight="1" thickBot="1" x14ac:dyDescent="0.3">
      <c r="A119" s="262" t="s">
        <v>97</v>
      </c>
      <c r="B119" s="84"/>
      <c r="C119" s="81"/>
      <c r="D119" s="84"/>
      <c r="E119" s="81"/>
      <c r="F119" s="84"/>
      <c r="G119" s="81"/>
      <c r="H119" s="84"/>
      <c r="I119" s="81"/>
      <c r="J119" s="348"/>
    </row>
    <row r="120" spans="1:10" s="16" customFormat="1" ht="31.95" customHeight="1" thickTop="1" x14ac:dyDescent="0.25">
      <c r="A120" s="424" t="s">
        <v>36</v>
      </c>
      <c r="B120" s="85">
        <f>SUM(B114:B119)</f>
        <v>0</v>
      </c>
      <c r="C120" s="81"/>
      <c r="D120" s="85">
        <f>SUM(D114:D119)</f>
        <v>0</v>
      </c>
      <c r="E120" s="81"/>
      <c r="F120" s="85">
        <f>SUM(F114:F119)</f>
        <v>0</v>
      </c>
      <c r="G120" s="81"/>
      <c r="H120" s="85">
        <f>SUM(H114:H119)</f>
        <v>0</v>
      </c>
      <c r="I120" s="81"/>
      <c r="J120" s="345"/>
    </row>
    <row r="121" spans="1:10" s="6" customFormat="1" ht="31.95" customHeight="1" x14ac:dyDescent="0.25">
      <c r="A121" s="426" t="s">
        <v>37</v>
      </c>
      <c r="B121" s="49">
        <f>'Jälkilaskelma 2022'!B122</f>
        <v>0</v>
      </c>
      <c r="C121" s="81"/>
      <c r="D121" s="49">
        <f>'Jälkilaskelma 2022'!D122</f>
        <v>0</v>
      </c>
      <c r="E121" s="81"/>
      <c r="F121" s="49">
        <f>'Jälkilaskelma 2022'!F122</f>
        <v>0</v>
      </c>
      <c r="G121" s="81"/>
      <c r="H121" s="49">
        <f>'Jälkilaskelma 2022'!H122</f>
        <v>0</v>
      </c>
      <c r="I121" s="81"/>
      <c r="J121" s="345"/>
    </row>
    <row r="122" spans="1:10" s="9" customFormat="1" ht="31.95" customHeight="1" x14ac:dyDescent="0.25">
      <c r="A122" s="427" t="s">
        <v>39</v>
      </c>
      <c r="B122" s="85">
        <f>SUM(B120:B121)</f>
        <v>0</v>
      </c>
      <c r="C122" s="81"/>
      <c r="D122" s="85">
        <f>SUM(D120:D121)</f>
        <v>0</v>
      </c>
      <c r="E122" s="81"/>
      <c r="F122" s="85">
        <f>SUM(F120:F121)</f>
        <v>0</v>
      </c>
      <c r="G122" s="81"/>
      <c r="H122" s="85">
        <f>SUM(H120:H121)</f>
        <v>0</v>
      </c>
      <c r="I122" s="81"/>
      <c r="J122" s="348"/>
    </row>
    <row r="123" spans="1:10" s="9" customFormat="1" ht="52.95" customHeight="1" x14ac:dyDescent="0.3">
      <c r="A123" s="167" t="s">
        <v>222</v>
      </c>
      <c r="B123" s="80"/>
      <c r="C123" s="81"/>
      <c r="D123" s="80"/>
      <c r="E123" s="81"/>
      <c r="F123" s="80"/>
      <c r="G123" s="81"/>
      <c r="H123" s="80"/>
      <c r="I123" s="81"/>
      <c r="J123" s="348"/>
    </row>
    <row r="124" spans="1:10" s="16" customFormat="1" ht="31.95" customHeight="1" x14ac:dyDescent="0.25">
      <c r="A124" s="168" t="s">
        <v>20</v>
      </c>
      <c r="B124" s="49"/>
      <c r="C124" s="81"/>
      <c r="D124" s="49"/>
      <c r="E124" s="81"/>
      <c r="F124" s="49"/>
      <c r="G124" s="81"/>
      <c r="H124" s="49"/>
      <c r="I124" s="81"/>
      <c r="J124" s="345"/>
    </row>
    <row r="125" spans="1:10" s="6" customFormat="1" ht="32.4" customHeight="1" x14ac:dyDescent="0.25">
      <c r="A125" s="168" t="s">
        <v>96</v>
      </c>
      <c r="B125" s="49"/>
      <c r="C125" s="81"/>
      <c r="D125" s="49"/>
      <c r="E125" s="81"/>
      <c r="F125" s="49"/>
      <c r="G125" s="81"/>
      <c r="H125" s="49"/>
      <c r="I125" s="81"/>
      <c r="J125" s="345"/>
    </row>
    <row r="126" spans="1:10" s="9" customFormat="1" ht="32.4" customHeight="1" x14ac:dyDescent="0.25">
      <c r="A126" s="168" t="s">
        <v>93</v>
      </c>
      <c r="B126" s="49"/>
      <c r="C126" s="81"/>
      <c r="D126" s="49"/>
      <c r="E126" s="81"/>
      <c r="F126" s="49"/>
      <c r="G126" s="81"/>
      <c r="H126" s="49"/>
      <c r="I126" s="81"/>
      <c r="J126" s="348"/>
    </row>
    <row r="127" spans="1:10" s="9" customFormat="1" ht="35.4" customHeight="1" x14ac:dyDescent="0.25">
      <c r="A127" s="18" t="s">
        <v>204</v>
      </c>
      <c r="B127" s="49"/>
      <c r="C127" s="81"/>
      <c r="D127" s="46"/>
      <c r="E127" s="81"/>
      <c r="F127" s="46"/>
      <c r="G127" s="81"/>
      <c r="H127" s="46"/>
      <c r="I127" s="81"/>
      <c r="J127" s="348"/>
    </row>
    <row r="128" spans="1:10" s="9" customFormat="1" ht="35.4" customHeight="1" x14ac:dyDescent="0.25">
      <c r="A128" s="261" t="s">
        <v>185</v>
      </c>
      <c r="B128" s="49"/>
      <c r="C128" s="81"/>
      <c r="D128" s="46"/>
      <c r="E128" s="81"/>
      <c r="F128" s="46"/>
      <c r="G128" s="81"/>
      <c r="H128" s="46"/>
      <c r="I128" s="81"/>
      <c r="J128" s="348"/>
    </row>
    <row r="129" spans="1:10" ht="37.200000000000003" customHeight="1" thickBot="1" x14ac:dyDescent="0.3">
      <c r="A129" s="284" t="s">
        <v>97</v>
      </c>
      <c r="B129" s="84"/>
      <c r="C129" s="81"/>
      <c r="D129" s="84"/>
      <c r="E129" s="81"/>
      <c r="F129" s="84"/>
      <c r="G129" s="81"/>
      <c r="H129" s="84"/>
      <c r="I129" s="81"/>
    </row>
    <row r="130" spans="1:10" s="9" customFormat="1" ht="29.4" customHeight="1" thickTop="1" x14ac:dyDescent="0.25">
      <c r="A130" s="424" t="s">
        <v>38</v>
      </c>
      <c r="B130" s="85">
        <f>SUM(B124:B129)</f>
        <v>0</v>
      </c>
      <c r="C130" s="81"/>
      <c r="D130" s="85">
        <f>SUM(D124:D129)</f>
        <v>0</v>
      </c>
      <c r="E130" s="81"/>
      <c r="F130" s="85">
        <f>SUM(F124:F129)</f>
        <v>0</v>
      </c>
      <c r="G130" s="81"/>
      <c r="H130" s="85">
        <f>SUM(H124:H129)</f>
        <v>0</v>
      </c>
      <c r="I130" s="81"/>
      <c r="J130" s="348"/>
    </row>
    <row r="131" spans="1:10" s="9" customFormat="1" ht="29.4" customHeight="1" x14ac:dyDescent="0.25">
      <c r="A131" s="426" t="s">
        <v>37</v>
      </c>
      <c r="B131" s="49">
        <f>'Jälkilaskelma 2022'!B132</f>
        <v>0</v>
      </c>
      <c r="C131" s="81"/>
      <c r="D131" s="49">
        <f>'Jälkilaskelma 2022'!D132</f>
        <v>0</v>
      </c>
      <c r="E131" s="81"/>
      <c r="F131" s="49">
        <f>'Jälkilaskelma 2022'!F132</f>
        <v>0</v>
      </c>
      <c r="G131" s="81"/>
      <c r="H131" s="49">
        <f>'Jälkilaskelma 2022'!H132</f>
        <v>0</v>
      </c>
      <c r="I131" s="81"/>
      <c r="J131" s="348"/>
    </row>
    <row r="132" spans="1:10" ht="29.4" customHeight="1" x14ac:dyDescent="0.25">
      <c r="A132" s="427" t="s">
        <v>40</v>
      </c>
      <c r="B132" s="85">
        <f>SUM(B130:B131)</f>
        <v>0</v>
      </c>
      <c r="C132" s="81"/>
      <c r="D132" s="85">
        <f>SUM(D130:D131)</f>
        <v>0</v>
      </c>
      <c r="E132" s="81"/>
      <c r="F132" s="85">
        <f>SUM(F130:F131)</f>
        <v>0</v>
      </c>
      <c r="G132" s="81"/>
      <c r="H132" s="85">
        <f>SUM(H130:H131)</f>
        <v>0</v>
      </c>
      <c r="I132" s="81"/>
    </row>
    <row r="133" spans="1:10" s="9" customFormat="1" ht="82.95" customHeight="1" x14ac:dyDescent="0.25">
      <c r="A133" s="111" t="s">
        <v>221</v>
      </c>
      <c r="B133" s="86"/>
      <c r="C133" s="87"/>
      <c r="D133" s="86"/>
      <c r="E133" s="87"/>
      <c r="F133" s="86"/>
      <c r="G133" s="87"/>
      <c r="H133" s="86"/>
      <c r="I133" s="87"/>
      <c r="J133" s="348"/>
    </row>
    <row r="134" spans="1:10" s="9" customFormat="1" ht="38.4" customHeight="1" x14ac:dyDescent="0.25">
      <c r="A134" s="113" t="s">
        <v>94</v>
      </c>
      <c r="B134" s="49"/>
      <c r="C134" s="87"/>
      <c r="D134" s="49"/>
      <c r="E134" s="87"/>
      <c r="F134" s="49"/>
      <c r="G134" s="87"/>
      <c r="H134" s="49"/>
      <c r="I134" s="87"/>
      <c r="J134" s="348"/>
    </row>
    <row r="135" spans="1:10" s="9" customFormat="1" ht="31.2" customHeight="1" thickBot="1" x14ac:dyDescent="0.3">
      <c r="A135" s="267" t="s">
        <v>95</v>
      </c>
      <c r="B135" s="268"/>
      <c r="C135" s="169"/>
      <c r="D135" s="268"/>
      <c r="E135" s="169"/>
      <c r="F135" s="268"/>
      <c r="G135" s="169"/>
      <c r="H135" s="268"/>
      <c r="I135" s="169"/>
      <c r="J135" s="348"/>
    </row>
    <row r="136" spans="1:10" s="9" customFormat="1" ht="31.2" customHeight="1" thickTop="1" x14ac:dyDescent="0.25">
      <c r="A136" s="424" t="s">
        <v>42</v>
      </c>
      <c r="B136" s="171">
        <f>SUM(B134:B135)</f>
        <v>0</v>
      </c>
      <c r="C136" s="169"/>
      <c r="D136" s="171">
        <f>SUM(D134:D135)</f>
        <v>0</v>
      </c>
      <c r="E136" s="169"/>
      <c r="F136" s="171">
        <f>SUM(F134:F135)</f>
        <v>0</v>
      </c>
      <c r="G136" s="169"/>
      <c r="H136" s="171">
        <f>SUM(H134:H135)</f>
        <v>0</v>
      </c>
      <c r="I136" s="169"/>
      <c r="J136" s="348"/>
    </row>
    <row r="137" spans="1:10" s="9" customFormat="1" ht="31.2" customHeight="1" x14ac:dyDescent="0.25">
      <c r="A137" s="426" t="s">
        <v>37</v>
      </c>
      <c r="B137" s="10">
        <f>'Jälkilaskelma 2022'!B138</f>
        <v>0</v>
      </c>
      <c r="C137" s="169"/>
      <c r="D137" s="10">
        <f>'Jälkilaskelma 2022'!D138</f>
        <v>0</v>
      </c>
      <c r="E137" s="169"/>
      <c r="F137" s="10">
        <f>'Jälkilaskelma 2022'!F138</f>
        <v>0</v>
      </c>
      <c r="G137" s="169"/>
      <c r="H137" s="10">
        <f>'Jälkilaskelma 2022'!H138</f>
        <v>0</v>
      </c>
      <c r="I137" s="169"/>
      <c r="J137" s="348"/>
    </row>
    <row r="138" spans="1:10" s="9" customFormat="1" ht="31.2" customHeight="1" x14ac:dyDescent="0.25">
      <c r="A138" s="427" t="s">
        <v>43</v>
      </c>
      <c r="B138" s="171">
        <f>SUM(B136:B137)</f>
        <v>0</v>
      </c>
      <c r="C138" s="169"/>
      <c r="D138" s="171">
        <f>SUM(D136:D137)</f>
        <v>0</v>
      </c>
      <c r="E138" s="169"/>
      <c r="F138" s="171">
        <f>SUM(F136:F137)</f>
        <v>0</v>
      </c>
      <c r="G138" s="169"/>
      <c r="H138" s="171">
        <f>SUM(H136:H137)</f>
        <v>0</v>
      </c>
      <c r="I138" s="169"/>
      <c r="J138" s="348"/>
    </row>
    <row r="139" spans="1:10" s="14" customFormat="1" ht="58.2" customHeight="1" x14ac:dyDescent="0.3">
      <c r="A139" s="407" t="s">
        <v>205</v>
      </c>
      <c r="B139" s="114"/>
      <c r="C139" s="115"/>
      <c r="D139" s="114"/>
      <c r="E139" s="115"/>
      <c r="F139" s="114"/>
      <c r="G139" s="115"/>
      <c r="H139" s="114"/>
      <c r="I139" s="115"/>
      <c r="J139" s="346"/>
    </row>
    <row r="140" spans="1:10" s="14" customFormat="1" ht="43.2" customHeight="1" x14ac:dyDescent="0.25">
      <c r="A140" s="172" t="s">
        <v>198</v>
      </c>
      <c r="B140" s="40">
        <f>B105</f>
        <v>0</v>
      </c>
      <c r="C140" s="117"/>
      <c r="D140" s="40">
        <f>D105</f>
        <v>0</v>
      </c>
      <c r="E140" s="117"/>
      <c r="F140" s="40">
        <f>F105</f>
        <v>0</v>
      </c>
      <c r="G140" s="117"/>
      <c r="H140" s="40">
        <f>H105</f>
        <v>0</v>
      </c>
      <c r="I140" s="117"/>
      <c r="J140" s="346"/>
    </row>
    <row r="141" spans="1:10" s="14" customFormat="1" ht="32.4" customHeight="1" x14ac:dyDescent="0.25">
      <c r="A141" s="172" t="s">
        <v>199</v>
      </c>
      <c r="B141" s="40">
        <f>B106</f>
        <v>0</v>
      </c>
      <c r="C141" s="117"/>
      <c r="D141" s="40">
        <f>D106</f>
        <v>0</v>
      </c>
      <c r="E141" s="117"/>
      <c r="F141" s="40">
        <f>F106</f>
        <v>0</v>
      </c>
      <c r="G141" s="117"/>
      <c r="H141" s="40">
        <f>H106</f>
        <v>0</v>
      </c>
      <c r="I141" s="117"/>
      <c r="J141" s="346"/>
    </row>
    <row r="142" spans="1:10" s="14" customFormat="1" ht="38.4" customHeight="1" x14ac:dyDescent="0.25">
      <c r="A142" s="173" t="s">
        <v>206</v>
      </c>
      <c r="B142" s="40">
        <f>B108</f>
        <v>0</v>
      </c>
      <c r="C142" s="117"/>
      <c r="D142" s="40">
        <f>D108</f>
        <v>0</v>
      </c>
      <c r="E142" s="117"/>
      <c r="F142" s="40">
        <f>F108</f>
        <v>0</v>
      </c>
      <c r="G142" s="117"/>
      <c r="H142" s="40">
        <f>H108</f>
        <v>0</v>
      </c>
      <c r="I142" s="117"/>
      <c r="J142" s="346"/>
    </row>
    <row r="143" spans="1:10" s="7" customFormat="1" ht="40.200000000000003" customHeight="1" x14ac:dyDescent="0.25">
      <c r="A143" s="173" t="s">
        <v>207</v>
      </c>
      <c r="B143" s="40">
        <f>B109</f>
        <v>0</v>
      </c>
      <c r="C143" s="117"/>
      <c r="D143" s="40">
        <f>D109</f>
        <v>0</v>
      </c>
      <c r="E143" s="117"/>
      <c r="F143" s="40">
        <f>F109</f>
        <v>0</v>
      </c>
      <c r="G143" s="117"/>
      <c r="H143" s="40">
        <f>H109</f>
        <v>0</v>
      </c>
      <c r="I143" s="117"/>
      <c r="J143" s="346"/>
    </row>
    <row r="144" spans="1:10" s="14" customFormat="1" ht="31.2" customHeight="1" x14ac:dyDescent="0.25">
      <c r="A144" s="173" t="s">
        <v>39</v>
      </c>
      <c r="B144" s="40">
        <f>B122</f>
        <v>0</v>
      </c>
      <c r="C144" s="117"/>
      <c r="D144" s="40">
        <f>D122</f>
        <v>0</v>
      </c>
      <c r="E144" s="117"/>
      <c r="F144" s="40">
        <f>F122</f>
        <v>0</v>
      </c>
      <c r="G144" s="117"/>
      <c r="H144" s="40">
        <f>H122</f>
        <v>0</v>
      </c>
      <c r="I144" s="117"/>
      <c r="J144" s="346"/>
    </row>
    <row r="145" spans="1:10" s="14" customFormat="1" ht="31.2" customHeight="1" x14ac:dyDescent="0.25">
      <c r="A145" s="173" t="s">
        <v>40</v>
      </c>
      <c r="B145" s="40">
        <f>B132</f>
        <v>0</v>
      </c>
      <c r="C145" s="117"/>
      <c r="D145" s="40">
        <f>D132</f>
        <v>0</v>
      </c>
      <c r="E145" s="117"/>
      <c r="F145" s="40">
        <f>F132</f>
        <v>0</v>
      </c>
      <c r="G145" s="117"/>
      <c r="H145" s="40">
        <f>H132</f>
        <v>0</v>
      </c>
      <c r="I145" s="117"/>
      <c r="J145" s="346"/>
    </row>
    <row r="146" spans="1:10" s="14" customFormat="1" ht="34.200000000000003" customHeight="1" thickBot="1" x14ac:dyDescent="0.3">
      <c r="A146" s="162" t="s">
        <v>208</v>
      </c>
      <c r="B146" s="70">
        <f>B138</f>
        <v>0</v>
      </c>
      <c r="C146" s="117"/>
      <c r="D146" s="70">
        <f>D138</f>
        <v>0</v>
      </c>
      <c r="E146" s="117"/>
      <c r="F146" s="70">
        <f>F138</f>
        <v>0</v>
      </c>
      <c r="G146" s="117"/>
      <c r="H146" s="70">
        <f>H138</f>
        <v>0</v>
      </c>
      <c r="I146" s="117"/>
      <c r="J146" s="346"/>
    </row>
    <row r="147" spans="1:10" s="14" customFormat="1" ht="32.4" customHeight="1" thickTop="1" x14ac:dyDescent="0.25">
      <c r="A147" s="423" t="s">
        <v>371</v>
      </c>
      <c r="B147" s="174">
        <f>SUM(B140:B146)</f>
        <v>0</v>
      </c>
      <c r="C147" s="118"/>
      <c r="D147" s="174">
        <f>SUM(D140:D146)</f>
        <v>0</v>
      </c>
      <c r="E147" s="118"/>
      <c r="F147" s="174">
        <f>SUM(F140:F146)</f>
        <v>0</v>
      </c>
      <c r="G147" s="118"/>
      <c r="H147" s="174">
        <f>SUM(H140:H146)</f>
        <v>0</v>
      </c>
      <c r="I147" s="118"/>
      <c r="J147" s="346"/>
    </row>
    <row r="148" spans="1:10" s="14" customFormat="1" ht="61.95" customHeight="1" x14ac:dyDescent="0.3">
      <c r="A148" s="370" t="s">
        <v>370</v>
      </c>
      <c r="B148"/>
      <c r="C148" s="118"/>
      <c r="D148" s="222"/>
      <c r="E148" s="118"/>
      <c r="F148" s="116"/>
      <c r="J148" s="346"/>
    </row>
    <row r="149" spans="1:10" s="14" customFormat="1" ht="25.2" customHeight="1" x14ac:dyDescent="0.25">
      <c r="A149" s="156" t="s">
        <v>209</v>
      </c>
      <c r="B149" s="219"/>
      <c r="C149" s="117"/>
      <c r="D149" s="119"/>
      <c r="E149" s="120"/>
      <c r="F149" s="116"/>
      <c r="J149" s="346"/>
    </row>
    <row r="150" spans="1:10" s="14" customFormat="1" ht="25.2" customHeight="1" x14ac:dyDescent="0.25">
      <c r="A150" s="217" t="s">
        <v>270</v>
      </c>
      <c r="B150" s="219"/>
      <c r="C150" s="117"/>
      <c r="D150" s="119"/>
      <c r="E150" s="120"/>
      <c r="F150" s="116"/>
      <c r="J150" s="346"/>
    </row>
    <row r="151" spans="1:10" s="14" customFormat="1" ht="25.2" customHeight="1" x14ac:dyDescent="0.25">
      <c r="A151" s="218" t="s">
        <v>271</v>
      </c>
      <c r="B151" s="219"/>
      <c r="C151" s="117"/>
      <c r="D151" s="119"/>
      <c r="E151" s="120"/>
      <c r="F151" s="116"/>
      <c r="J151" s="346"/>
    </row>
    <row r="152" spans="1:10" s="14" customFormat="1" ht="40.200000000000003" customHeight="1" thickBot="1" x14ac:dyDescent="0.35">
      <c r="A152" s="408" t="s">
        <v>210</v>
      </c>
      <c r="B152" s="220">
        <f>B149-(SUM(B150:B151))</f>
        <v>0</v>
      </c>
      <c r="C152" s="120"/>
      <c r="D152" s="121"/>
      <c r="E152" s="120"/>
      <c r="F152" s="116"/>
      <c r="G152"/>
      <c r="J152" s="353"/>
    </row>
    <row r="153" spans="1:10" s="7" customFormat="1" ht="56.4" customHeight="1" thickTop="1" thickBot="1" x14ac:dyDescent="0.3">
      <c r="A153" s="410" t="s">
        <v>211</v>
      </c>
      <c r="B153" s="178">
        <f>ROUNDDOWN(B147-B152,2)</f>
        <v>0</v>
      </c>
      <c r="C153" s="123" t="str">
        <f>IF((B153)=0,"",IF((B153)&lt;&gt;0,"Kokonaisjäämän ja taseen rahoitusaseman lukujen on täsmättävä toisiinsa. Jos luvut eivät täsmää, on jälkilaskelman luvut tarkistettava. Huom! Tarkistuslaskelmat auttavat tarkistamisessa."))</f>
        <v/>
      </c>
      <c r="D153" s="121"/>
      <c r="E153" s="120"/>
      <c r="F153" s="2"/>
      <c r="J153" s="346"/>
    </row>
    <row r="154" spans="1:10" s="14" customFormat="1" ht="25.2" customHeight="1" thickTop="1" x14ac:dyDescent="0.25">
      <c r="A154" s="156" t="s">
        <v>212</v>
      </c>
      <c r="B154" s="219">
        <f>'Jälkilaskelma 2022'!B149</f>
        <v>0</v>
      </c>
      <c r="C154" s="124"/>
      <c r="D154" s="119"/>
      <c r="E154" s="120"/>
      <c r="F154" s="116"/>
      <c r="J154" s="346"/>
    </row>
    <row r="155" spans="1:10" s="14" customFormat="1" ht="25.2" customHeight="1" x14ac:dyDescent="0.25">
      <c r="A155" s="156" t="s">
        <v>213</v>
      </c>
      <c r="B155" s="219">
        <f>'Jälkilaskelma 2022'!B150</f>
        <v>0</v>
      </c>
      <c r="C155" s="114"/>
      <c r="D155" s="119"/>
      <c r="E155" s="120"/>
      <c r="F155" s="116"/>
      <c r="J155" s="346"/>
    </row>
    <row r="156" spans="1:10" s="14" customFormat="1" ht="25.2" customHeight="1" thickBot="1" x14ac:dyDescent="0.3">
      <c r="A156" s="156" t="s">
        <v>214</v>
      </c>
      <c r="B156" s="219">
        <f>'Jälkilaskelma 2022'!B151</f>
        <v>0</v>
      </c>
      <c r="C156" s="114"/>
      <c r="D156" s="119"/>
      <c r="E156" s="120"/>
      <c r="F156" s="116"/>
      <c r="J156" s="346"/>
    </row>
    <row r="157" spans="1:10" s="14" customFormat="1" ht="46.2" customHeight="1" thickTop="1" x14ac:dyDescent="0.3">
      <c r="A157" s="409" t="s">
        <v>215</v>
      </c>
      <c r="B157" s="221">
        <f>B154-(SUM(B155:B156))</f>
        <v>0</v>
      </c>
      <c r="C157" s="175"/>
      <c r="D157" s="176"/>
      <c r="E157" s="177"/>
      <c r="F157" s="116"/>
      <c r="J157" s="353"/>
    </row>
    <row r="158" spans="1:10" s="128" customFormat="1" ht="61.95" customHeight="1" x14ac:dyDescent="0.3">
      <c r="A158" s="223" t="s">
        <v>223</v>
      </c>
      <c r="B158" s="120"/>
      <c r="C158" s="125"/>
      <c r="D158" s="119"/>
      <c r="E158" s="126"/>
      <c r="F158" s="127"/>
      <c r="J158" s="354"/>
    </row>
    <row r="159" spans="1:10" s="128" customFormat="1" ht="36" customHeight="1" x14ac:dyDescent="0.25">
      <c r="A159" s="413" t="s">
        <v>224</v>
      </c>
      <c r="B159" s="181"/>
      <c r="C159" s="119"/>
      <c r="D159" s="355"/>
      <c r="E159" s="126"/>
      <c r="F159" s="355"/>
      <c r="H159" s="355"/>
      <c r="J159" s="354"/>
    </row>
    <row r="160" spans="1:10" ht="25.2" customHeight="1" x14ac:dyDescent="0.25">
      <c r="A160" s="213" t="s">
        <v>225</v>
      </c>
      <c r="B160" s="89"/>
      <c r="C160" s="88"/>
      <c r="D160" s="356"/>
      <c r="F160" s="356"/>
      <c r="H160" s="356"/>
    </row>
    <row r="161" spans="1:10" ht="25.2" customHeight="1" x14ac:dyDescent="0.25">
      <c r="A161" s="206" t="s">
        <v>226</v>
      </c>
      <c r="B161" s="89"/>
      <c r="C161" s="88"/>
      <c r="D161" s="356"/>
      <c r="F161" s="356"/>
      <c r="H161" s="356"/>
    </row>
    <row r="162" spans="1:10" ht="25.2" customHeight="1" x14ac:dyDescent="0.25">
      <c r="A162" s="213" t="s">
        <v>227</v>
      </c>
      <c r="B162" s="89"/>
      <c r="C162" s="88"/>
      <c r="D162" s="356"/>
      <c r="F162" s="356"/>
      <c r="H162" s="356"/>
    </row>
    <row r="163" spans="1:10" ht="25.2" customHeight="1" x14ac:dyDescent="0.25">
      <c r="A163" s="213" t="s">
        <v>228</v>
      </c>
      <c r="B163" s="89"/>
      <c r="C163" s="88"/>
      <c r="D163" s="356"/>
      <c r="F163" s="356"/>
      <c r="H163" s="356"/>
    </row>
    <row r="164" spans="1:10" ht="25.2" customHeight="1" x14ac:dyDescent="0.25">
      <c r="A164" s="215" t="s">
        <v>369</v>
      </c>
      <c r="B164" s="90"/>
      <c r="C164" s="88"/>
      <c r="D164" s="140"/>
      <c r="F164" s="140"/>
      <c r="H164" s="140"/>
    </row>
    <row r="165" spans="1:10" ht="25.2" customHeight="1" x14ac:dyDescent="0.25">
      <c r="A165" s="216" t="s">
        <v>229</v>
      </c>
      <c r="B165" s="91">
        <f>SUM(B160:B164)</f>
        <v>0</v>
      </c>
      <c r="C165" s="88"/>
      <c r="D165" s="357">
        <f>SUM(D160:D164)</f>
        <v>0</v>
      </c>
      <c r="F165" s="357">
        <f>SUM(F160:F164)</f>
        <v>0</v>
      </c>
      <c r="H165" s="357">
        <f>SUM(H160:H164)</f>
        <v>0</v>
      </c>
    </row>
    <row r="166" spans="1:10" ht="25.2" customHeight="1" x14ac:dyDescent="0.25">
      <c r="A166" s="206" t="s">
        <v>230</v>
      </c>
      <c r="B166" s="92">
        <f>B18+B19+B20+B21+B66+B82+B114+B124+B48</f>
        <v>0</v>
      </c>
      <c r="C166" s="88"/>
      <c r="D166" s="358">
        <f>D18+D19+D20+D21+D66+D82+D114+D124+D48</f>
        <v>0</v>
      </c>
      <c r="F166" s="358">
        <f>F18+F19+F20+F21+F66+F82+F114+F124+F48</f>
        <v>0</v>
      </c>
      <c r="H166" s="358">
        <f>H18+H19+H20+H21+H66+H82+H114+H124+H48</f>
        <v>0</v>
      </c>
    </row>
    <row r="167" spans="1:10" s="430" customFormat="1" ht="25.2" customHeight="1" x14ac:dyDescent="0.25">
      <c r="A167" s="206" t="s">
        <v>231</v>
      </c>
      <c r="B167" s="93">
        <f>-(B46-B41-B43-B24+B68+B72+B74+B86+B88-B115-B125+B71+B51+B54+B55+B57-B44-B102)</f>
        <v>0</v>
      </c>
      <c r="C167" s="88"/>
      <c r="D167" s="93">
        <f>-(D46-D41-D43-D24+D68+D72+D74+D86+D88-D115-D125+D71+D51+D54+D55+D57-D44-D102)</f>
        <v>0</v>
      </c>
      <c r="E167" s="36"/>
      <c r="F167" s="93">
        <f>-(F46-F41-F43-F24+F68+F72+F74+F86+F88-F115-F125+F71+F51+F54+F55+F57-F44-F102)</f>
        <v>0</v>
      </c>
      <c r="H167" s="93">
        <f>-(H46-H41-H43-H24+H68+H72+H74+H86+H88-H115-H125+H71+H51+H54+H55+H57-H44-H102)</f>
        <v>0</v>
      </c>
      <c r="J167" s="348"/>
    </row>
    <row r="168" spans="1:10" ht="25.2" customHeight="1" x14ac:dyDescent="0.25">
      <c r="A168" s="213" t="s">
        <v>227</v>
      </c>
      <c r="B168" s="92">
        <f>B162</f>
        <v>0</v>
      </c>
      <c r="C168" s="88"/>
      <c r="D168" s="358">
        <f>D162</f>
        <v>0</v>
      </c>
      <c r="F168" s="358">
        <f>F162</f>
        <v>0</v>
      </c>
      <c r="H168" s="358">
        <f>H162</f>
        <v>0</v>
      </c>
    </row>
    <row r="169" spans="1:10" ht="25.2" customHeight="1" x14ac:dyDescent="0.25">
      <c r="A169" s="213" t="s">
        <v>228</v>
      </c>
      <c r="B169" s="92">
        <f>B163</f>
        <v>0</v>
      </c>
      <c r="C169" s="88"/>
      <c r="D169" s="358">
        <f>D163</f>
        <v>0</v>
      </c>
      <c r="F169" s="358">
        <f>F163</f>
        <v>0</v>
      </c>
      <c r="H169" s="358">
        <f>H163</f>
        <v>0</v>
      </c>
    </row>
    <row r="170" spans="1:10" ht="25.2" customHeight="1" x14ac:dyDescent="0.25">
      <c r="A170" s="215" t="s">
        <v>369</v>
      </c>
      <c r="B170" s="101">
        <f>-B44</f>
        <v>0</v>
      </c>
      <c r="C170" s="88"/>
      <c r="D170" s="359">
        <f>-D44</f>
        <v>0</v>
      </c>
      <c r="F170" s="359">
        <f>-F44</f>
        <v>0</v>
      </c>
      <c r="H170" s="359">
        <f>-H44</f>
        <v>0</v>
      </c>
    </row>
    <row r="171" spans="1:10" ht="25.2" customHeight="1" x14ac:dyDescent="0.25">
      <c r="A171" s="216" t="s">
        <v>232</v>
      </c>
      <c r="B171" s="91">
        <f>SUM(B166:B170)</f>
        <v>0</v>
      </c>
      <c r="C171" s="88"/>
      <c r="D171" s="357">
        <f>SUM(D166:D170)</f>
        <v>0</v>
      </c>
      <c r="F171" s="357">
        <f>SUM(F166:F170)</f>
        <v>0</v>
      </c>
      <c r="H171" s="357">
        <f>SUM(H166:H170)</f>
        <v>0</v>
      </c>
    </row>
    <row r="172" spans="1:10" ht="25.2" customHeight="1" x14ac:dyDescent="0.25">
      <c r="A172" s="206" t="s">
        <v>233</v>
      </c>
      <c r="B172" s="95">
        <f>ROUNDDOWN(B165-B171,2)</f>
        <v>0</v>
      </c>
      <c r="C172" s="96" t="str">
        <f>IF((B172)=0,"",IF((B172)&lt;&gt;0,"Tilikauden tuloksen ja jälkilaskelman tuloksen on täsmättävä toisiinsa. Tarkista laskelman luvut!"))</f>
        <v/>
      </c>
      <c r="D172" s="360">
        <f>ROUNDDOWN(D165-D171,2)</f>
        <v>0</v>
      </c>
      <c r="F172" s="360">
        <f>ROUNDDOWN(F165-F171,2)</f>
        <v>0</v>
      </c>
      <c r="H172" s="360">
        <f>ROUNDDOWN(H165-H171,2)</f>
        <v>0</v>
      </c>
    </row>
    <row r="173" spans="1:10" ht="25.2" customHeight="1" x14ac:dyDescent="0.25">
      <c r="A173" s="413" t="s">
        <v>234</v>
      </c>
      <c r="B173" s="181"/>
      <c r="C173" s="88"/>
      <c r="D173" s="355"/>
      <c r="F173" s="355"/>
      <c r="H173" s="355"/>
    </row>
    <row r="174" spans="1:10" ht="25.2" customHeight="1" x14ac:dyDescent="0.25">
      <c r="A174" s="213" t="s">
        <v>235</v>
      </c>
      <c r="B174" s="89"/>
      <c r="C174" s="88"/>
      <c r="D174" s="356"/>
      <c r="F174" s="356"/>
      <c r="H174" s="356"/>
    </row>
    <row r="175" spans="1:10" ht="25.2" customHeight="1" x14ac:dyDescent="0.25">
      <c r="A175" s="206" t="s">
        <v>236</v>
      </c>
      <c r="B175" s="94">
        <f>-B162</f>
        <v>0</v>
      </c>
      <c r="C175" s="88"/>
      <c r="D175" s="359">
        <f>-D162</f>
        <v>0</v>
      </c>
      <c r="F175" s="359">
        <f>-F162</f>
        <v>0</v>
      </c>
      <c r="H175" s="359">
        <f>-H162</f>
        <v>0</v>
      </c>
    </row>
    <row r="176" spans="1:10" ht="25.2" customHeight="1" x14ac:dyDescent="0.25">
      <c r="A176" s="206" t="s">
        <v>237</v>
      </c>
      <c r="B176" s="95">
        <f>SUM(B174:B175)</f>
        <v>0</v>
      </c>
      <c r="C176" s="88"/>
      <c r="D176" s="360">
        <f>SUM(D174:D175)</f>
        <v>0</v>
      </c>
      <c r="F176" s="360">
        <f>SUM(F174:F175)</f>
        <v>0</v>
      </c>
      <c r="H176" s="360">
        <f>SUM(H174:H175)</f>
        <v>0</v>
      </c>
    </row>
    <row r="177" spans="1:10" ht="25.2" customHeight="1" x14ac:dyDescent="0.25">
      <c r="A177" s="213" t="s">
        <v>238</v>
      </c>
      <c r="B177" s="97">
        <f>'Jälkilaskelma 2022'!B174</f>
        <v>0</v>
      </c>
      <c r="C177" s="88"/>
      <c r="D177" s="361">
        <f>'Jälkilaskelma 2022'!D174</f>
        <v>0</v>
      </c>
      <c r="F177" s="361">
        <f>'Jälkilaskelma 2022'!F174</f>
        <v>0</v>
      </c>
      <c r="H177" s="361">
        <f>'Jälkilaskelma 2022'!H174</f>
        <v>0</v>
      </c>
    </row>
    <row r="178" spans="1:10" ht="25.2" customHeight="1" x14ac:dyDescent="0.25">
      <c r="A178" s="214" t="s">
        <v>239</v>
      </c>
      <c r="B178" s="91">
        <f>B176-B177</f>
        <v>0</v>
      </c>
      <c r="C178" s="88"/>
      <c r="D178" s="357">
        <f>D176-D177</f>
        <v>0</v>
      </c>
      <c r="F178" s="357">
        <f>F176-F177</f>
        <v>0</v>
      </c>
      <c r="H178" s="357">
        <f>H176-H177</f>
        <v>0</v>
      </c>
    </row>
    <row r="179" spans="1:10" s="430" customFormat="1" ht="25.2" customHeight="1" x14ac:dyDescent="0.25">
      <c r="A179" s="205" t="s">
        <v>240</v>
      </c>
      <c r="B179" s="92">
        <f>-B97+B41+B87</f>
        <v>0</v>
      </c>
      <c r="C179" s="88"/>
      <c r="D179" s="92">
        <f>-D97+D41+D87</f>
        <v>0</v>
      </c>
      <c r="E179" s="36"/>
      <c r="F179" s="92">
        <f>-F97+F41+F87</f>
        <v>0</v>
      </c>
      <c r="H179" s="92">
        <f>-H97+H41+H87</f>
        <v>0</v>
      </c>
      <c r="J179" s="348"/>
    </row>
    <row r="180" spans="1:10" ht="25.2" customHeight="1" x14ac:dyDescent="0.25">
      <c r="A180" s="205" t="s">
        <v>241</v>
      </c>
      <c r="B180" s="92">
        <f>B117</f>
        <v>0</v>
      </c>
      <c r="C180" s="88"/>
      <c r="D180" s="358">
        <f>D117</f>
        <v>0</v>
      </c>
      <c r="F180" s="358">
        <f>F117</f>
        <v>0</v>
      </c>
      <c r="H180" s="358">
        <f>H117</f>
        <v>0</v>
      </c>
    </row>
    <row r="181" spans="1:10" ht="25.2" customHeight="1" x14ac:dyDescent="0.25">
      <c r="A181" s="205" t="s">
        <v>242</v>
      </c>
      <c r="B181" s="92">
        <f>B127</f>
        <v>0</v>
      </c>
      <c r="C181" s="88"/>
      <c r="D181" s="358">
        <f>D127</f>
        <v>0</v>
      </c>
      <c r="E181" s="98"/>
      <c r="F181" s="358">
        <f>F127</f>
        <v>0</v>
      </c>
      <c r="H181" s="358">
        <f>H127</f>
        <v>0</v>
      </c>
    </row>
    <row r="182" spans="1:10" ht="25.2" customHeight="1" x14ac:dyDescent="0.25">
      <c r="A182" s="206" t="s">
        <v>237</v>
      </c>
      <c r="B182" s="99">
        <f>B179-B181-B180</f>
        <v>0</v>
      </c>
      <c r="C182" s="88"/>
      <c r="D182" s="362">
        <f>D179-D181-D180</f>
        <v>0</v>
      </c>
      <c r="F182" s="362">
        <f>F179-F181-F180</f>
        <v>0</v>
      </c>
      <c r="H182" s="362">
        <f>H179-H181-H180</f>
        <v>0</v>
      </c>
    </row>
    <row r="183" spans="1:10" ht="25.2" customHeight="1" x14ac:dyDescent="0.25">
      <c r="A183" s="206" t="s">
        <v>233</v>
      </c>
      <c r="B183" s="92">
        <f>ROUNDDOWN(IF(B178&gt;0,B178-B182,-B178+B182),2)</f>
        <v>0</v>
      </c>
      <c r="C183" s="100" t="str">
        <f>IF((B183)=0,"",IF((B183)&lt;&gt;0,"Laskelman investonnit on täsmättävä kahden tilikauden välillä tapahtuneeseen muutokseen!"))</f>
        <v/>
      </c>
      <c r="D183" s="360">
        <f>ROUNDDOWN(IF(D182&gt;0,D178-D182,-D178-D182),2)</f>
        <v>0</v>
      </c>
      <c r="F183" s="360">
        <f>ROUNDDOWN(IF(F182&gt;0,F178-F182,-F178-F182),2)</f>
        <v>0</v>
      </c>
      <c r="H183" s="360">
        <f>ROUNDDOWN(IF(H182&gt;0,H178-H182,-H178-H182),2)</f>
        <v>0</v>
      </c>
    </row>
    <row r="184" spans="1:10" ht="25.2" customHeight="1" x14ac:dyDescent="0.25">
      <c r="A184" s="411" t="s">
        <v>243</v>
      </c>
      <c r="B184" s="186"/>
      <c r="C184" s="88"/>
      <c r="D184" s="363"/>
      <c r="F184" s="363"/>
      <c r="H184" s="363"/>
    </row>
    <row r="185" spans="1:10" ht="25.2" customHeight="1" x14ac:dyDescent="0.25">
      <c r="A185" s="205" t="s">
        <v>244</v>
      </c>
      <c r="B185" s="89"/>
      <c r="C185" s="88"/>
      <c r="D185" s="356"/>
      <c r="F185" s="356"/>
      <c r="H185" s="356"/>
    </row>
    <row r="186" spans="1:10" ht="25.2" customHeight="1" x14ac:dyDescent="0.25">
      <c r="A186" s="206" t="s">
        <v>245</v>
      </c>
      <c r="B186" s="97"/>
      <c r="C186" s="88"/>
      <c r="D186" s="361"/>
      <c r="F186" s="361"/>
      <c r="H186" s="361"/>
    </row>
    <row r="187" spans="1:10" ht="25.2" customHeight="1" x14ac:dyDescent="0.25">
      <c r="A187" s="206" t="s">
        <v>237</v>
      </c>
      <c r="B187" s="95">
        <f>SUM(B185:B186)</f>
        <v>0</v>
      </c>
      <c r="C187" s="88"/>
      <c r="D187" s="360">
        <f>SUM(D185:D186)</f>
        <v>0</v>
      </c>
      <c r="F187" s="360">
        <f>SUM(F185:F186)</f>
        <v>0</v>
      </c>
      <c r="H187" s="360">
        <f>SUM(H185:H186)</f>
        <v>0</v>
      </c>
    </row>
    <row r="188" spans="1:10" ht="25.2" customHeight="1" x14ac:dyDescent="0.25">
      <c r="A188" s="205" t="s">
        <v>246</v>
      </c>
      <c r="B188" s="356">
        <f>'Jälkilaskelma 2022'!B185</f>
        <v>0</v>
      </c>
      <c r="C188" s="88"/>
      <c r="D188" s="356">
        <f>'Jälkilaskelma 2022'!D185</f>
        <v>0</v>
      </c>
      <c r="F188" s="356">
        <f>'Jälkilaskelma 2022'!F185</f>
        <v>0</v>
      </c>
      <c r="H188" s="356">
        <f>'Jälkilaskelma 2022'!H185</f>
        <v>0</v>
      </c>
    </row>
    <row r="189" spans="1:10" ht="25.2" customHeight="1" x14ac:dyDescent="0.25">
      <c r="A189" s="205" t="s">
        <v>247</v>
      </c>
      <c r="B189" s="361">
        <f>'Jälkilaskelma 2022'!B186</f>
        <v>0</v>
      </c>
      <c r="C189" s="88"/>
      <c r="D189" s="361">
        <f>'Jälkilaskelma 2022'!D186</f>
        <v>0</v>
      </c>
      <c r="F189" s="361">
        <f>'Jälkilaskelma 2022'!F186</f>
        <v>0</v>
      </c>
      <c r="H189" s="361">
        <f>'Jälkilaskelma 2022'!H186</f>
        <v>0</v>
      </c>
    </row>
    <row r="190" spans="1:10" ht="25.2" customHeight="1" x14ac:dyDescent="0.25">
      <c r="A190" s="206" t="s">
        <v>237</v>
      </c>
      <c r="B190" s="101">
        <f>SUM(B188:B189)</f>
        <v>0</v>
      </c>
      <c r="C190" s="88"/>
      <c r="D190" s="364">
        <f>SUM(D188:D189)</f>
        <v>0</v>
      </c>
      <c r="F190" s="364">
        <f>SUM(F188:F189)</f>
        <v>0</v>
      </c>
      <c r="H190" s="364">
        <f>SUM(H188:H189)</f>
        <v>0</v>
      </c>
    </row>
    <row r="191" spans="1:10" ht="25.2" customHeight="1" x14ac:dyDescent="0.25">
      <c r="A191" s="130" t="s">
        <v>248</v>
      </c>
      <c r="B191" s="91">
        <f>B187-B190</f>
        <v>0</v>
      </c>
      <c r="C191" s="88"/>
      <c r="D191" s="357">
        <f>D187-D190</f>
        <v>0</v>
      </c>
      <c r="F191" s="357">
        <f>F187-F190</f>
        <v>0</v>
      </c>
      <c r="H191" s="357">
        <f>H187-H190</f>
        <v>0</v>
      </c>
    </row>
    <row r="192" spans="1:10" ht="25.2" customHeight="1" x14ac:dyDescent="0.25">
      <c r="A192" s="205" t="s">
        <v>249</v>
      </c>
      <c r="B192" s="92">
        <f>B99+B23-B43-B52-B53-B69-B70</f>
        <v>0</v>
      </c>
      <c r="C192" s="88"/>
      <c r="D192" s="358">
        <f>D99+D23-D43-D52-D53-D69-D70</f>
        <v>0</v>
      </c>
      <c r="F192" s="358">
        <f>F99+F23-F43-F52-F53-F69-F70</f>
        <v>0</v>
      </c>
      <c r="H192" s="358">
        <f>H99+H23-H43-H52-H53-H69-H70</f>
        <v>0</v>
      </c>
    </row>
    <row r="193" spans="1:8" ht="25.2" customHeight="1" x14ac:dyDescent="0.25">
      <c r="A193" s="205" t="s">
        <v>250</v>
      </c>
      <c r="B193" s="92">
        <f>B116</f>
        <v>0</v>
      </c>
      <c r="C193" s="88"/>
      <c r="D193" s="358">
        <f>D116</f>
        <v>0</v>
      </c>
      <c r="F193" s="358">
        <f>F116</f>
        <v>0</v>
      </c>
      <c r="H193" s="358">
        <f>H116</f>
        <v>0</v>
      </c>
    </row>
    <row r="194" spans="1:8" ht="25.2" customHeight="1" x14ac:dyDescent="0.25">
      <c r="A194" s="205" t="s">
        <v>251</v>
      </c>
      <c r="B194" s="101">
        <f>B126</f>
        <v>0</v>
      </c>
      <c r="C194" s="88"/>
      <c r="D194" s="364">
        <f>D126</f>
        <v>0</v>
      </c>
      <c r="F194" s="364">
        <f>F126</f>
        <v>0</v>
      </c>
      <c r="H194" s="364">
        <f>H126</f>
        <v>0</v>
      </c>
    </row>
    <row r="195" spans="1:8" ht="25.2" customHeight="1" x14ac:dyDescent="0.25">
      <c r="A195" s="206" t="s">
        <v>237</v>
      </c>
      <c r="B195" s="95">
        <f>SUM(B192:B194)</f>
        <v>0</v>
      </c>
      <c r="C195" s="88"/>
      <c r="D195" s="360">
        <f>SUM(D192:D194)</f>
        <v>0</v>
      </c>
      <c r="F195" s="360">
        <f>SUM(F192:F194)</f>
        <v>0</v>
      </c>
      <c r="H195" s="360">
        <f>SUM(H192:H194)</f>
        <v>0</v>
      </c>
    </row>
    <row r="196" spans="1:8" ht="25.2" customHeight="1" x14ac:dyDescent="0.25">
      <c r="A196" s="206" t="s">
        <v>233</v>
      </c>
      <c r="B196" s="92">
        <f>ROUNDDOWN(IF(B191&gt;0,B191-B195,-B191+B195),2)</f>
        <v>0</v>
      </c>
      <c r="C196" s="100" t="str">
        <f>IF((B196)=0,"",IF((B196)&lt;&gt;0,"Lainojen lyhennykset ja nostot on täsmättävä kahden tilikauden välillä tapahtuneeseen lainojen muutokseen!"))</f>
        <v/>
      </c>
      <c r="D196" s="358">
        <f>ROUNDDOWN(IF(D191&gt;0,D191-D195,-D191+D195),2)</f>
        <v>0</v>
      </c>
      <c r="F196" s="358">
        <f>ROUNDDOWN(IF(F191&gt;0,F191-F195,-F191+F195),2)</f>
        <v>0</v>
      </c>
      <c r="H196" s="358">
        <f>ROUNDDOWN(IF(H191&gt;0,H191-H195,-H191+H195),2)</f>
        <v>0</v>
      </c>
    </row>
    <row r="197" spans="1:8" ht="25.2" customHeight="1" x14ac:dyDescent="0.25">
      <c r="A197" s="412" t="s">
        <v>252</v>
      </c>
      <c r="B197" s="188"/>
      <c r="C197" s="88"/>
      <c r="D197" s="365"/>
      <c r="F197" s="365"/>
      <c r="H197" s="365"/>
    </row>
    <row r="198" spans="1:8" ht="25.2" customHeight="1" x14ac:dyDescent="0.25">
      <c r="A198" s="207" t="s">
        <v>253</v>
      </c>
      <c r="B198" s="89"/>
      <c r="C198" s="88"/>
      <c r="D198" s="356"/>
      <c r="F198" s="356"/>
      <c r="H198" s="356"/>
    </row>
    <row r="199" spans="1:8" ht="25.2" customHeight="1" x14ac:dyDescent="0.25">
      <c r="A199" s="207" t="s">
        <v>254</v>
      </c>
      <c r="B199" s="97">
        <f>'Jälkilaskelma 2022'!B198</f>
        <v>0</v>
      </c>
      <c r="C199" s="88"/>
      <c r="D199" s="361">
        <f>'Jälkilaskelma 2022'!D198</f>
        <v>0</v>
      </c>
      <c r="F199" s="361">
        <f>'Jälkilaskelma 2022'!F198</f>
        <v>0</v>
      </c>
      <c r="H199" s="361">
        <f>'Jälkilaskelma 2022'!H198</f>
        <v>0</v>
      </c>
    </row>
    <row r="200" spans="1:8" ht="25.2" customHeight="1" x14ac:dyDescent="0.25">
      <c r="A200" s="129" t="s">
        <v>255</v>
      </c>
      <c r="B200" s="91">
        <f>B198-B199</f>
        <v>0</v>
      </c>
      <c r="C200" s="88"/>
      <c r="D200" s="357">
        <f>D198-D199</f>
        <v>0</v>
      </c>
      <c r="F200" s="357">
        <f>F198-F199</f>
        <v>0</v>
      </c>
      <c r="H200" s="357">
        <f>H198-H199</f>
        <v>0</v>
      </c>
    </row>
    <row r="201" spans="1:8" ht="25.2" customHeight="1" x14ac:dyDescent="0.25">
      <c r="A201" s="208" t="s">
        <v>256</v>
      </c>
      <c r="B201" s="89">
        <f>B98</f>
        <v>0</v>
      </c>
      <c r="C201" s="88"/>
      <c r="D201" s="356">
        <f>D98</f>
        <v>0</v>
      </c>
      <c r="F201" s="356">
        <f>F98</f>
        <v>0</v>
      </c>
      <c r="H201" s="356">
        <f>H98</f>
        <v>0</v>
      </c>
    </row>
    <row r="202" spans="1:8" ht="25.2" customHeight="1" x14ac:dyDescent="0.25">
      <c r="A202" s="208" t="s">
        <v>257</v>
      </c>
      <c r="B202" s="89"/>
      <c r="C202" s="88"/>
      <c r="D202" s="356"/>
      <c r="F202" s="356"/>
      <c r="H202" s="356"/>
    </row>
    <row r="203" spans="1:8" ht="25.2" customHeight="1" x14ac:dyDescent="0.25">
      <c r="A203" s="208" t="s">
        <v>258</v>
      </c>
      <c r="B203" s="89"/>
      <c r="C203" s="88"/>
      <c r="D203" s="356"/>
      <c r="F203" s="356"/>
      <c r="H203" s="356"/>
    </row>
    <row r="204" spans="1:8" ht="25.2" customHeight="1" x14ac:dyDescent="0.25">
      <c r="A204" s="209" t="s">
        <v>237</v>
      </c>
      <c r="B204" s="102">
        <f>SUM(B201:B203)</f>
        <v>0</v>
      </c>
      <c r="C204" s="88"/>
      <c r="D204" s="366">
        <f>SUM(D201:D203)</f>
        <v>0</v>
      </c>
      <c r="F204" s="366">
        <f>SUM(F201:F203)</f>
        <v>0</v>
      </c>
      <c r="H204" s="366">
        <f>SUM(H201:H203)</f>
        <v>0</v>
      </c>
    </row>
    <row r="205" spans="1:8" ht="25.2" customHeight="1" x14ac:dyDescent="0.25">
      <c r="A205" s="131" t="s">
        <v>233</v>
      </c>
      <c r="B205" s="95">
        <f>ROUNDDOWN(IF(B200&gt;0,B200-B204,-B200-B204),2)</f>
        <v>0</v>
      </c>
      <c r="C205" s="100" t="str">
        <f>IF((B205)=0,"",IF((B205)&lt;&gt;0,"Opo:n muutokset on täsmättävä kahden tilikauden välillä tapahtuneeseen muutokseen!"))</f>
        <v/>
      </c>
      <c r="D205" s="360">
        <f>ROUNDDOWN(IF(D200&gt;0,D200-D204,-D200-D204),2)</f>
        <v>0</v>
      </c>
      <c r="F205" s="360">
        <f>ROUNDDOWN(IF(F200&gt;0,F200-F204,-F200-F204),2)</f>
        <v>0</v>
      </c>
      <c r="H205" s="360">
        <f>ROUNDDOWN(IF(H200&gt;0,H200-H204,-H200-H204),2)</f>
        <v>0</v>
      </c>
    </row>
    <row r="206" spans="1:8" ht="25.2" customHeight="1" x14ac:dyDescent="0.25">
      <c r="A206" s="411" t="s">
        <v>259</v>
      </c>
      <c r="B206" s="186"/>
      <c r="C206" s="88"/>
      <c r="D206" s="363"/>
      <c r="E206" s="103"/>
      <c r="F206" s="363"/>
      <c r="H206" s="363"/>
    </row>
    <row r="207" spans="1:8" ht="25.2" customHeight="1" x14ac:dyDescent="0.25">
      <c r="A207" s="206" t="s">
        <v>260</v>
      </c>
      <c r="B207" s="89"/>
      <c r="C207" s="88"/>
      <c r="D207" s="356"/>
      <c r="E207" s="103"/>
      <c r="F207" s="356"/>
      <c r="H207" s="356"/>
    </row>
    <row r="208" spans="1:8" ht="25.2" customHeight="1" x14ac:dyDescent="0.25">
      <c r="A208" s="206" t="s">
        <v>261</v>
      </c>
      <c r="B208" s="97">
        <f>'Jälkilaskelma 2022'!B207</f>
        <v>0</v>
      </c>
      <c r="C208" s="88"/>
      <c r="D208" s="361">
        <f>'Jälkilaskelma 2022'!D207</f>
        <v>0</v>
      </c>
      <c r="E208" s="103"/>
      <c r="F208" s="361">
        <f>'Jälkilaskelma 2022'!F207</f>
        <v>0</v>
      </c>
      <c r="H208" s="361">
        <f>'Jälkilaskelma 2022'!H207</f>
        <v>0</v>
      </c>
    </row>
    <row r="209" spans="1:8" ht="25.2" customHeight="1" x14ac:dyDescent="0.25">
      <c r="A209" s="210" t="s">
        <v>262</v>
      </c>
      <c r="B209" s="104">
        <f>B207-B208</f>
        <v>0</v>
      </c>
      <c r="C209" s="88"/>
      <c r="D209" s="367">
        <f>D207-D208</f>
        <v>0</v>
      </c>
      <c r="E209" s="103"/>
      <c r="F209" s="367">
        <f>F207-F208</f>
        <v>0</v>
      </c>
      <c r="H209" s="367">
        <f>H207-H208</f>
        <v>0</v>
      </c>
    </row>
    <row r="210" spans="1:8" ht="25.2" customHeight="1" x14ac:dyDescent="0.25">
      <c r="A210" s="206" t="s">
        <v>263</v>
      </c>
      <c r="B210" s="97"/>
      <c r="C210" s="88"/>
      <c r="D210" s="361"/>
      <c r="E210" s="103"/>
      <c r="F210" s="361"/>
      <c r="H210" s="361"/>
    </row>
    <row r="211" spans="1:8" ht="25.2" customHeight="1" x14ac:dyDescent="0.25">
      <c r="A211" s="206" t="s">
        <v>233</v>
      </c>
      <c r="B211" s="105">
        <f>ROUNDDOWN(IF(B209&gt;0,B209-B210,-B209-B210),2)</f>
        <v>0</v>
      </c>
      <c r="C211" s="88"/>
      <c r="D211" s="364">
        <f>ROUNDDOWN(IF(D209&gt;0,D209-D210,-D209-D210),2)</f>
        <v>0</v>
      </c>
      <c r="E211" s="103"/>
      <c r="F211" s="364">
        <f>ROUNDDOWN(IF(F209&gt;0,F209-F210,-F209-F210),2)</f>
        <v>0</v>
      </c>
      <c r="H211" s="364">
        <f>ROUNDDOWN(IF(H209&gt;0,H209-H210,-H209-H210),2)</f>
        <v>0</v>
      </c>
    </row>
    <row r="212" spans="1:8" ht="25.2" customHeight="1" x14ac:dyDescent="0.25">
      <c r="A212" s="411" t="s">
        <v>264</v>
      </c>
      <c r="B212" s="186"/>
      <c r="C212" s="88"/>
      <c r="E212" s="103"/>
    </row>
    <row r="213" spans="1:8" ht="25.2" customHeight="1" x14ac:dyDescent="0.25">
      <c r="A213" s="211" t="s">
        <v>265</v>
      </c>
      <c r="B213" s="106">
        <f>B61+B78+B93+B96+B121+B131+B137</f>
        <v>0</v>
      </c>
      <c r="C213" s="88"/>
      <c r="E213" s="103"/>
    </row>
    <row r="214" spans="1:8" ht="25.2" customHeight="1" x14ac:dyDescent="0.25">
      <c r="A214" s="211" t="s">
        <v>266</v>
      </c>
      <c r="B214" s="107">
        <f>B157</f>
        <v>0</v>
      </c>
      <c r="C214" s="88"/>
      <c r="E214" s="103"/>
    </row>
    <row r="215" spans="1:8" ht="25.2" customHeight="1" x14ac:dyDescent="0.25">
      <c r="A215" s="212" t="s">
        <v>233</v>
      </c>
      <c r="B215" s="101">
        <f>ROUNDDOWN(B213-B214,2)</f>
        <v>0</v>
      </c>
      <c r="C215" s="100" t="str">
        <f>IF((B215)=0,"",IF((B215)&lt;&gt;0,"Edellisten tilikausien jäämät on täsmättävä edellisen tilikauden taseen rahoitusasemaan!"))</f>
        <v/>
      </c>
      <c r="E215" s="103"/>
    </row>
    <row r="216" spans="1:8" ht="44.4" customHeight="1" x14ac:dyDescent="0.25">
      <c r="A216" s="52" t="s">
        <v>126</v>
      </c>
      <c r="E216" s="103"/>
    </row>
    <row r="217" spans="1:8" ht="85.95" customHeight="1" x14ac:dyDescent="0.25">
      <c r="A217" s="108"/>
      <c r="B217"/>
      <c r="C217" s="109"/>
      <c r="E217" s="103"/>
    </row>
    <row r="218" spans="1:8" ht="23.4" customHeight="1" x14ac:dyDescent="0.25">
      <c r="A218" s="281" t="s">
        <v>216</v>
      </c>
      <c r="E218" s="103"/>
    </row>
    <row r="219" spans="1:8" ht="54.6" customHeight="1" x14ac:dyDescent="0.25">
      <c r="A219" s="415" t="s">
        <v>217</v>
      </c>
      <c r="B219"/>
      <c r="C219" s="110"/>
      <c r="D219" s="76"/>
      <c r="E219" s="76"/>
    </row>
    <row r="220" spans="1:8" ht="43.2" customHeight="1" x14ac:dyDescent="0.25">
      <c r="A220" s="414" t="s">
        <v>218</v>
      </c>
      <c r="B220"/>
      <c r="C220" s="76"/>
      <c r="E220" s="103"/>
    </row>
    <row r="221" spans="1:8" ht="27.6" x14ac:dyDescent="0.25">
      <c r="A221" s="281" t="s">
        <v>219</v>
      </c>
    </row>
  </sheetData>
  <sheetProtection algorithmName="SHA-512" hashValue="4sXRwKhGEf3KKLnNNFg8+WG2CZQlJNgBbiqva6uHgNWmwZsRz00RIQQlBGpqhoWrvrmLh0MIPX9+lTwd1797SQ==" saltValue="iKj+edaVv5WziUexuAW8WQ==" spinCount="100000" sheet="1" objects="1" scenarios="1"/>
  <mergeCells count="1">
    <mergeCell ref="C1:G1"/>
  </mergeCells>
  <conditionalFormatting sqref="B3">
    <cfRule type="expression" dxfId="15" priority="4">
      <formula>B3=#REF!</formula>
    </cfRule>
  </conditionalFormatting>
  <conditionalFormatting sqref="D3">
    <cfRule type="expression" dxfId="14" priority="3">
      <formula>D3=#REF!</formula>
    </cfRule>
  </conditionalFormatting>
  <conditionalFormatting sqref="F3">
    <cfRule type="expression" dxfId="13" priority="2">
      <formula>F3=#REF!</formula>
    </cfRule>
  </conditionalFormatting>
  <conditionalFormatting sqref="H3">
    <cfRule type="expression" dxfId="12" priority="1">
      <formula>H3=#REF!</formula>
    </cfRule>
  </conditionalFormatting>
  <dataValidations count="30">
    <dataValidation allowBlank="1" showInputMessage="1" showErrorMessage="1" promptTitle="Pakollinen syöttötieto" prompt="Laskelmaan on syötettävä edellisen tilikauden jäämät. Ylijäämä esitetään +merkkisenä ja alijäämä -merkkisenä. " sqref="B61 D61 F61 H61" xr:uid="{BC6C8860-0155-49F8-A88B-B812469AFE1D}"/>
    <dataValidation allowBlank="1" showInputMessage="1" showErrorMessage="1" promptTitle="Ohje" prompt="Tässä voi tarkistaa esim. vuokravakuudet, jos ne ovat kirjattu kirjanpidossa pitkäaikaisiin velkoihin ja jälkilaskelmalla muihin rahoitukseen vaikuttaviin tapahtumiin.  " sqref="B207 D207 F207 H207" xr:uid="{D63812C4-9160-4D3D-8AB4-11531DDD558E}"/>
    <dataValidation allowBlank="1" showInputMessage="1" showErrorMessage="1" promptTitle="Vuokravakuudet" prompt="Vuokravakuudet esitetään lyhyaikaisissa veloissa taseen rahoitusasemassa, jos ne ovat kirjattu kirjanpidossa lyh.aikaisiin velkoihin. Jos vuokravakuudet ovat kirjattu pitkäaikaisiin velkoihin, esitetään ne muissa rahoitukseen vaikuttavissa tapahtumissa. " sqref="B185" xr:uid="{18830069-432F-4885-9FD6-832DDDEA5F52}"/>
    <dataValidation allowBlank="1" showInputMessage="1" showErrorMessage="1" promptTitle="Ohje" prompt="Edellisen tilikauden jälkilaskelmasta &quot;omakust.vuokrauksen investointien rahoitusjäämä tilikauden lopussa&quot;. _x000a__x000a_" sqref="B96 D96 F96 H96" xr:uid="{CBF79DCD-2918-48AB-BB1B-3D23ED870A32}"/>
    <dataValidation allowBlank="1" showInputMessage="1" showErrorMessage="1" prompt="Täytä yhteisön tilikausi tähän ruutuun aloituspäivästä lopetuspäivään. Esim. 1.1.-31.12.2020." sqref="A9" xr:uid="{FFE56D35-D1CD-423B-BB8A-D1A78D59B6B6}"/>
    <dataValidation operator="notBetween" showInputMessage="1" showErrorMessage="1" prompt="Lisää tilikauden pituus kuukausina." sqref="A11" xr:uid="{6FF9C506-0DD7-4EC3-91CE-8A260DDE4F07}"/>
    <dataValidation allowBlank="1" showInputMessage="1" showErrorMessage="1" prompt="Täytä huoneistoala- ja tilikauden pituus -solu. " sqref="E14:E15 E18 E64 E82 G18 I14:I15 G14:G15 I18" xr:uid="{4DADA280-9DE1-41DF-8404-99747F7B20D9}"/>
    <dataValidation allowBlank="1" showInputMessage="1" showErrorMessage="1" prompt="Täytä huoneistoala- ja tilikauden pituus -solu." sqref="C14:C15 C18" xr:uid="{B4CD20A6-7396-47D5-BDD2-3BB663F908FC}"/>
    <dataValidation allowBlank="1" showInputMessage="1" showErrorMessage="1" promptTitle="Muut vuokratuotot" prompt="Muista vähentää muihin kuluihin kohdistuneet vuokratuotot (esim. varautumisiin kerätyt), jos niitä ei ole eritelty kirjanpidossa. " sqref="D18 B18 F18 H18" xr:uid="{90035086-6CCD-4ED7-8F7F-230CDBAC633F}"/>
    <dataValidation allowBlank="1" showInputMessage="1" showErrorMessage="1" promptTitle="Kulujen kirjaus" prompt="Kulut syötetään +merkkisenä." sqref="D27 B27 F27 H27" xr:uid="{887249D1-75EA-4A55-AED1-2AEE1FE483C5}"/>
    <dataValidation allowBlank="1" showInputMessage="1" showErrorMessage="1" promptTitle="Korjaukset ja aktivoinnit" prompt="Korjaukset esitetään nettosummana +merkkisenä. Jos kuluja on aktivoitu taseeseen, esitetään aktivoidut kulut + merkkisenä alapuolella. (Korjauskulut+aktivoidut kulut = korjauksiin käytetyt rahavarat). Myynnit esitetään -merkkisenä." sqref="D40 B40 D87 B87 F40 F87 H40 H87" xr:uid="{936E613E-695E-4611-A3E9-D1A54E0435C9}"/>
    <dataValidation allowBlank="1" showInputMessage="1" showErrorMessage="1" promptTitle="Vuokran tasaus" prompt="Kohdekohtaiset laskelmat: Summa kertoo, miten paljon kohde saa hyvitystä muilta kohteilta (-merkkinen) tai miten paljon kohde maksaa muiden kohteiden kuluja (+merkkinen). " sqref="H75 H90 H45 H58 F58 F75 F90 F45" xr:uid="{15C1DD46-1FBE-4CBF-BCA7-56E2E15A239F}"/>
    <dataValidation allowBlank="1" showInputMessage="1" showErrorMessage="1" promptTitle="Lyhennykset" prompt="Esitetään ainoastaan omakustannusvuokran alaisten kohteiden lyhennykset" sqref="D69 B69 D52 B52 F69 F52 H69 H52" xr:uid="{385B89A6-1038-423D-8687-68B253D57259}"/>
    <dataValidation allowBlank="1" showInputMessage="1" showErrorMessage="1" promptTitle="Varautumisten tuotot" prompt="Varautumisten tuottoina esitetään summa, joka on todellisuudessa kertynyt vuokrissa varautumisiin. _x000a__x000a_Varautumisiin kerättävät vuokrat on esitettävä myös vuokranmäärityslaskelmassa." sqref="D82 B82 F82 H82" xr:uid="{E26B7767-147B-467A-9E12-6E5255A3AA3E}"/>
    <dataValidation allowBlank="1" showInputMessage="1" showErrorMessage="1" promptTitle="Saadut avustukset" prompt="Summa sisältää investointeihin saadut avustukset." sqref="D97 B97 F97 H97" xr:uid="{DF8B0CED-93B5-4157-8682-601634B57BC8}"/>
    <dataValidation allowBlank="1" showInputMessage="1" showErrorMessage="1" promptTitle="Laskentaohje" prompt="Muun vuokraustoiminnan tilikauden pitkäaik.vieraspo + lyh.aik. vieras po - edell.tilikauden pitkäaik.vieraspo + lyh.aik. vieras po." sqref="D116 B116 F116 H116" xr:uid="{5A240E1E-ED17-4714-9623-A863D8D1BCFC}"/>
    <dataValidation allowBlank="1" showInputMessage="1" showErrorMessage="1" promptTitle="Vuokravakuuksien esittäminen" prompt="Vuokravakuudet esitetään  lyhyt.aik.veloissa, jos kirjanpidossa kirjattu lyhytaikaisiin. Jos kirjanpidossa kirjattu pitkäaikaisiin, vakuudet esitetään muissa  rahoitukseen vaikuttavissa tapahtumissa. " sqref="B150 B155" xr:uid="{3D7639C6-A5F7-4579-920B-5E03E7FF3749}"/>
    <dataValidation allowBlank="1" showInputMessage="1" showErrorMessage="1" promptTitle="Pakollinen syöttötieto" prompt="Edellisen tilikauden taseen rahoitusasema on esitettävä laskelmassa. Summat otetaan edellisen tilikauden tilinpäätöksestä tai jälkilaskelmasta. " sqref="B154" xr:uid="{637EBA53-68D1-4D7B-9545-CDABA405199E}"/>
    <dataValidation allowBlank="1" showInputMessage="1" showErrorMessage="1" promptTitle="Ohje" prompt="Syötä luvut! Tarkista myös että muutos näkyy jälkilaskelmalla muuna rahoitukseen vaikuttavana tapahtumana." sqref="B201:B203 D201:D203 F201:F203 H201:H203" xr:uid="{3E35227F-8E47-4559-BF27-5A38B537DDB0}"/>
    <dataValidation allowBlank="1" showInputMessage="1" showErrorMessage="1" promptTitle="Laskukaava" prompt="Muuta laskukaava sen mukaan, onko taseeseen aktivoidut esitetty +merkkisenä vai -merkkisenä. Tässä kaavassa taseeseen aktivoidut on hoito- ja rahoituskuluissa sekä varautumisissa esitetty +merkkisenä. " sqref="B179 F179 D179 H179" xr:uid="{43712156-BFB1-475A-906D-0C8C6969F4DA}"/>
    <dataValidation allowBlank="1" showInputMessage="1" showErrorMessage="1" promptTitle="Vuokran tasaus" prompt="Jos kuluja tasataan, ei yhteisö- ja tasausryhmätason laskelmassa esitetä vuokran tasaus -summaa, koska kulut ovat jaettu kaikille kohteille. " sqref="B45 D45 B58 D58 B75 D75 B90 D90" xr:uid="{B076EB51-806F-4F20-B501-41D326B67691}"/>
    <dataValidation allowBlank="1" showInputMessage="1" showErrorMessage="1" promptTitle="Ohje" prompt="OPO:n muutoksia voivat olla esim. osakepääoman muutokset, muutokset eri rahastoissa jne. Tarkista myös, ettei edell.tilikauden ja tilikauden tuloksesta ole suoraan vähennetty osinkoa. Myös osinko on huomioitava laskelmassa. " sqref="B198" xr:uid="{9CE65A0C-993C-4A20-898D-77FA7B718F85}"/>
    <dataValidation allowBlank="1" showInputMessage="1" showErrorMessage="1" promptTitle="Ohje" prompt="Luvut otetaan suoraan tilinpäätöksestä. Huomaa lisätä kuluihin myös rahoituskulut. " sqref="B161" xr:uid="{13DD6E57-4309-4843-826B-A1E0F70CF8BE}"/>
    <dataValidation allowBlank="1" showInputMessage="1" showErrorMessage="1" promptTitle="Ohje" prompt="Luvut syötetään suoraan tilinpäätöksestä. Huomaa lisätä tuottoihin myös rahoitustuotot. " sqref="B160" xr:uid="{F0A4EC92-1998-489F-A8C8-98592BBE3CFC}"/>
    <dataValidation allowBlank="1" showInputMessage="1" showErrorMessage="1" promptTitle="Tarkistus" prompt="Tarkista tarvittaessa laskukaava. Suojauksen voi avata salasanalla &quot;ara&quot;. " sqref="H196 B196 D183 D196 F183 F196 H183 B183" xr:uid="{1630EDFA-28E9-4757-977F-0114E0A87824}"/>
    <dataValidation allowBlank="1" showInputMessage="1" showErrorMessage="1" prompt="Tasausryhmää koskevat tiedot täytetään vain, jos yhteisöllä on tasaus käytössä. Sarakkeen voi poistaa, mikäli sille ei ole tarvetta." sqref="D2" xr:uid="{F0010873-FF94-48E9-AFCF-91C5F935E604}"/>
    <dataValidation allowBlank="1" showInputMessage="1" showErrorMessage="1" promptTitle="Ohje ruutujen vapauttamiseen" prompt="Ruudut ovat kiinnitetty B4-ruudusta, jotta otsikot näkyvät siirryttäessä laskelmalla alaspäin ja sivusuunnassa. Ruudut voi vapauttaa B4-ruudusta seuraavasti: Näytä&gt; Kiinnitä ruudut &gt; Vapauta ruudut." sqref="B4" xr:uid="{9E63C18E-E562-4D4B-AC2F-EC236A4B8AE6}"/>
    <dataValidation allowBlank="1" showInputMessage="1" showErrorMessage="1" promptTitle="Vuokravakuudet" prompt="Esitetään pelkästään lainat. Jos vuokravakuudet on kirjattu pitkäaikaisiin velkoihin, esitetään ne muissa rahoitukseen vaikuttavissa tapahtumissa. " sqref="D185 F185 H185" xr:uid="{E9C32A12-886F-45EC-93EF-B305D4971464}"/>
    <dataValidation allowBlank="1" showInputMessage="1" showErrorMessage="1" promptTitle="Ohje" prompt="Luvut syötetään suoraan tuloslaskelmasta. Huomaa lisätä tuottoihin myös rahoitustuotot. " sqref="D160 F160 H160" xr:uid="{9B515275-4B09-428E-AE1F-40D32587D147}"/>
    <dataValidation allowBlank="1" showInputMessage="1" showErrorMessage="1" promptTitle="Ohje" prompt="Luvut otetaan suoraan tuloslaskelmasta. Huomaa lisätä kuluihin myös rahoituskulut. " sqref="D161 F161 H161" xr:uid="{D7D66CD7-7709-4DD6-AF0C-B64A21D1D35A}"/>
  </dataValidations>
  <pageMargins left="0.70866141732283472" right="0.70866141732283472" top="0.74803149606299213" bottom="0.74803149606299213" header="0.31496062992125984" footer="0.31496062992125984"/>
  <pageSetup paperSize="9" scale="77" orientation="landscape" r:id="rId1"/>
  <headerFooter>
    <oddHeader>&amp;C&amp;D</oddHeader>
    <oddFooter>&amp;C&amp;P</oddFooter>
  </headerFooter>
  <rowBreaks count="1" manualBreakCount="1">
    <brk id="157" max="16383" man="1"/>
  </rowBreaks>
  <colBreaks count="2" manualBreakCount="2">
    <brk id="5" max="1048575" man="1"/>
    <brk id="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12</vt:i4>
      </vt:variant>
      <vt:variant>
        <vt:lpstr>Nimetyt alueet</vt:lpstr>
      </vt:variant>
      <vt:variant>
        <vt:i4>19</vt:i4>
      </vt:variant>
    </vt:vector>
  </HeadingPairs>
  <TitlesOfParts>
    <vt:vector size="31" baseType="lpstr">
      <vt:lpstr>Sisällys ja versionhallinta</vt:lpstr>
      <vt:lpstr>Täyttöohjeita</vt:lpstr>
      <vt:lpstr>Jälkilaskelma 2017</vt:lpstr>
      <vt:lpstr>Jälkilaskelma 2018</vt:lpstr>
      <vt:lpstr>Jälkilaskelma 2019</vt:lpstr>
      <vt:lpstr>Jälkilaskelma 2020</vt:lpstr>
      <vt:lpstr>Jälkilaskelma 2021</vt:lpstr>
      <vt:lpstr>Jälkilaskelma 2022</vt:lpstr>
      <vt:lpstr>Jälkilaskelma 2023</vt:lpstr>
      <vt:lpstr>Jälkilaskelma 2024</vt:lpstr>
      <vt:lpstr>Jälkilaskelma 2025</vt:lpstr>
      <vt:lpstr>Jälkilaskelma 2026</vt:lpstr>
      <vt:lpstr>'Jälkilaskelma 2017'!Tulostusalue</vt:lpstr>
      <vt:lpstr>'Jälkilaskelma 2018'!Tulostusalue</vt:lpstr>
      <vt:lpstr>'Jälkilaskelma 2019'!Tulostusalue</vt:lpstr>
      <vt:lpstr>'Jälkilaskelma 2020'!Tulostusalue</vt:lpstr>
      <vt:lpstr>'Jälkilaskelma 2021'!Tulostusalue</vt:lpstr>
      <vt:lpstr>'Jälkilaskelma 2022'!Tulostusalue</vt:lpstr>
      <vt:lpstr>'Jälkilaskelma 2023'!Tulostusalue</vt:lpstr>
      <vt:lpstr>'Jälkilaskelma 2024'!Tulostusalue</vt:lpstr>
      <vt:lpstr>'Jälkilaskelma 2025'!Tulostusalue</vt:lpstr>
      <vt:lpstr>'Jälkilaskelma 2026'!Tulostusalue</vt:lpstr>
      <vt:lpstr>Täyttöohjeita!Tulostusalue</vt:lpstr>
      <vt:lpstr>'Jälkilaskelma 2017'!Tulostusotsikot</vt:lpstr>
      <vt:lpstr>'Jälkilaskelma 2018'!Tulostusotsikot</vt:lpstr>
      <vt:lpstr>'Jälkilaskelma 2019'!Tulostusotsikot</vt:lpstr>
      <vt:lpstr>'Jälkilaskelma 2020'!Tulostusotsikot</vt:lpstr>
      <vt:lpstr>'Jälkilaskelma 2021'!Tulostusotsikot</vt:lpstr>
      <vt:lpstr>'Jälkilaskelma 2022'!Tulostusotsikot</vt:lpstr>
      <vt:lpstr>'Jälkilaskelma 2023'!Tulostusotsikot</vt:lpstr>
      <vt:lpstr>'Jälkilaskelma 2024'!Tulostusotsikot</vt:lpstr>
    </vt:vector>
  </TitlesOfParts>
  <Company>Ympäristöhallinto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Jälkilaskelma</dc:title>
  <dc:creator>Ara</dc:creator>
  <cp:lastModifiedBy>Mäenpää Susanna (YM)</cp:lastModifiedBy>
  <cp:lastPrinted>2023-06-26T09:55:31Z</cp:lastPrinted>
  <dcterms:created xsi:type="dcterms:W3CDTF">2013-01-07T11:32:33Z</dcterms:created>
  <dcterms:modified xsi:type="dcterms:W3CDTF">2026-02-20T13:39:53Z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